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435" firstSheet="2" activeTab="2"/>
  </bookViews>
  <sheets>
    <sheet name="建设规划0922改" sheetId="6" state="hidden" r:id="rId1"/>
    <sheet name="创建方案 项目" sheetId="4" state="hidden" r:id="rId2"/>
    <sheet name="投资计划调整表" sheetId="5" r:id="rId3"/>
    <sheet name="Sheet1" sheetId="7" r:id="rId4"/>
    <sheet name="创建方案" sheetId="1" state="hidden" r:id="rId5"/>
    <sheet name="建设规划-改" sheetId="2" state="hidden" r:id="rId6"/>
  </sheets>
  <definedNames>
    <definedName name="_Hlk72679491" localSheetId="2">投资计划调整表!$C$10</definedName>
    <definedName name="_Hlk72679747" localSheetId="2">投资计划调整表!$C$15</definedName>
    <definedName name="_Hlk72679867" localSheetId="2">投资计划调整表!$C$16</definedName>
    <definedName name="_xlnm.Print_Titles" localSheetId="2">投资计划调整表!$3:$5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<sst xmlns="http://schemas.openxmlformats.org/spreadsheetml/2006/main" count="995" uniqueCount="482">
  <si>
    <t>单位：万元</t>
  </si>
  <si>
    <t>序号</t>
  </si>
  <si>
    <t>项目名称</t>
  </si>
  <si>
    <t>建设规模</t>
  </si>
  <si>
    <t>建设内容</t>
  </si>
  <si>
    <t>建设主体</t>
  </si>
  <si>
    <t>实施年度</t>
  </si>
  <si>
    <t>总投资</t>
  </si>
  <si>
    <t>中央奖补资金</t>
  </si>
  <si>
    <t>整合财政资金</t>
  </si>
  <si>
    <t>社会与金融资本投入</t>
  </si>
  <si>
    <t>金额</t>
  </si>
  <si>
    <t>比例</t>
  </si>
  <si>
    <t>一</t>
  </si>
  <si>
    <t>冯家湾渔业核心区</t>
  </si>
  <si>
    <t>（一）</t>
  </si>
  <si>
    <t>科创中心</t>
  </si>
  <si>
    <t>国家级对虾联合育种平台</t>
  </si>
  <si>
    <t>10亩</t>
  </si>
  <si>
    <t>主要开展对虾育种研究，建设试验车间、实验室、管理用房等，购置相关仪器设备</t>
  </si>
  <si>
    <t>海南省农业农村厅</t>
  </si>
  <si>
    <t>2021-2023年</t>
  </si>
  <si>
    <t>院士科研创新中心</t>
  </si>
  <si>
    <t>/</t>
  </si>
  <si>
    <t xml:space="preserve">主要开展高端人才队伍的建设和引进，配套一部分资金用于吸引院士到科研创新中心工作，积极推动院士科技成果在海南转化，充分借助院士专家资源以才引才。 </t>
  </si>
  <si>
    <t>文昌市人民政府</t>
  </si>
  <si>
    <t>2021-2025年</t>
  </si>
  <si>
    <t>水科院东海所海南科研基地</t>
  </si>
  <si>
    <t>2000㎡</t>
  </si>
  <si>
    <t xml:space="preserve">本项目主要包括建设综合试验中心、水产良种选育中心、名贵品种研发中心，三口良种选育试验池；科研基础设施包括国际渔业培训中心、科研辅助用房、蓄水池及过滤池、气泵、水泵和配电间以及门卫室；并配有场区道路和绿化等工程； </t>
  </si>
  <si>
    <t>水科院东海所</t>
  </si>
  <si>
    <t>2021-2024年</t>
  </si>
  <si>
    <t>水科院渔机所科研基地</t>
  </si>
  <si>
    <t>1400㎡</t>
  </si>
  <si>
    <t>智能化控制技术实验室200㎡，建立水产养殖精准投喂及环境智能调控技术试验平台；养殖大数据分析实验室100㎡；养殖装备实验室400㎡；无人化养殖场系统试验中心300㎡，全程机械化养殖试验池塘200亩；办公室及宿舍200㎡。</t>
  </si>
  <si>
    <t>渔机所</t>
  </si>
  <si>
    <t>上海海洋大学海南现代渔业研究院</t>
  </si>
  <si>
    <t>15000㎡</t>
  </si>
  <si>
    <t>主要建设实验室与办公室2000㎡、育苗室、亲本培育室、育苗池、高位池塘、实验池塘20亩，实验车间600㎡，宿舍30间等，及供电、供水、供气等配套设施。</t>
  </si>
  <si>
    <t>上海海洋大学</t>
  </si>
  <si>
    <t>海南大学海洋科学创新基地</t>
  </si>
  <si>
    <t>100000㎡</t>
  </si>
  <si>
    <t>主要建设实验楼、办公楼、育苗室、亲本培育室、育苗池、高位池塘、培训楼、宿舍楼等，及供电、供水、供气等，同时配套相应的生活及员工生活必需的如食堂和活动等后勤保障设施。</t>
  </si>
  <si>
    <t>海南大学</t>
  </si>
  <si>
    <t>（二）</t>
  </si>
  <si>
    <t>水产种业研发区</t>
  </si>
  <si>
    <t>南美白对虾良种选育育种基地</t>
  </si>
  <si>
    <r>
      <rPr>
        <sz val="12"/>
        <color theme="1"/>
        <rFont val="Times New Roman"/>
        <charset val="134"/>
      </rPr>
      <t>85</t>
    </r>
    <r>
      <rPr>
        <sz val="12"/>
        <color theme="1"/>
        <rFont val="仿宋_GB2312"/>
        <charset val="134"/>
      </rPr>
      <t>亩</t>
    </r>
  </si>
  <si>
    <t>用于南美白对虾良种选育。主要建设分为：引种免疫隔离区、保种区、育种区、品系测试区、攻毒实验区、亲虾扩繁区、水处理系统以及办公生活区等。项目预计在用地许可确认后开工，建设期为2年。</t>
  </si>
  <si>
    <t>渤海水产育种（海南）有限公司</t>
  </si>
  <si>
    <t>南美白对虾种质资源基地</t>
  </si>
  <si>
    <t>拟规划在冯家湾核心区建设优质南美白对虾亲虾保种基地，其中养殖车间，蓄水池，办区管理区、生活区、实验室等。</t>
  </si>
  <si>
    <t>卜蜂水产（东方）有限公司</t>
  </si>
  <si>
    <t>文昌水产种业园</t>
  </si>
  <si>
    <r>
      <rPr>
        <sz val="12"/>
        <color theme="1"/>
        <rFont val="Times New Roman"/>
        <charset val="134"/>
      </rPr>
      <t>55</t>
    </r>
    <r>
      <rPr>
        <sz val="12"/>
        <color theme="1"/>
        <rFont val="仿宋_GB2312"/>
        <charset val="134"/>
      </rPr>
      <t>亩</t>
    </r>
  </si>
  <si>
    <t>主要建设种质扩繁中心、育种科研用地。项目主要有扩繁车间、苗种生产车间、选育生产车间、生产管理用房、科研用房、种业实验室等建筑单体。项目建成达产后，预计年产20万对种虾、200亿虾苗、2亿尾石斑鱼苗、5亿尾金鲳鱼苗等。</t>
  </si>
  <si>
    <t>海南海大水产种业有限公司</t>
  </si>
  <si>
    <t>热带海水鱼类育繁养推一体化基地</t>
  </si>
  <si>
    <r>
      <rPr>
        <sz val="12"/>
        <color theme="1"/>
        <rFont val="Times New Roman"/>
        <charset val="134"/>
      </rPr>
      <t>70</t>
    </r>
    <r>
      <rPr>
        <sz val="12"/>
        <color theme="1"/>
        <rFont val="仿宋_GB2312"/>
        <charset val="134"/>
      </rPr>
      <t>亩</t>
    </r>
  </si>
  <si>
    <t>用于热带鱼类育繁养推一体化建设，建成后将实现工厂化、工业化、智能化繁养模式。厂区主要建设分为：种业区（保种、育种、选育区）、繁育区、中间育成区、养成区、科研与技术中心、仓储冷藏中转物流区、尾水处理区、项目配套区等。</t>
  </si>
  <si>
    <t>海南晨海水产有限公司</t>
  </si>
  <si>
    <t>2021年-2023年</t>
  </si>
  <si>
    <t>（三）</t>
  </si>
  <si>
    <t>工厂化立体高效养殖示范区</t>
  </si>
  <si>
    <t>多层高效养殖示范厂房一期</t>
  </si>
  <si>
    <r>
      <rPr>
        <sz val="12"/>
        <color theme="1"/>
        <rFont val="Times New Roman"/>
        <charset val="134"/>
      </rPr>
      <t>2404</t>
    </r>
    <r>
      <rPr>
        <sz val="12"/>
        <color theme="1"/>
        <rFont val="仿宋_GB2312"/>
        <charset val="134"/>
      </rPr>
      <t>㎡</t>
    </r>
  </si>
  <si>
    <t>建设一栋2层养殖厂房，框架结构。试验养殖种类涵盖虾苗、东星斑、东风螺、特色养殖（海马、海葡萄。</t>
  </si>
  <si>
    <t>海南文昌发展控股集团有限公司</t>
  </si>
  <si>
    <t>2021-2022年</t>
  </si>
  <si>
    <t>多层高效养殖示范厂房二期</t>
  </si>
  <si>
    <r>
      <rPr>
        <sz val="12"/>
        <color theme="1"/>
        <rFont val="Times New Roman"/>
        <charset val="134"/>
      </rPr>
      <t>7900</t>
    </r>
    <r>
      <rPr>
        <sz val="12"/>
        <color theme="1"/>
        <rFont val="仿宋_GB2312"/>
        <charset val="134"/>
      </rPr>
      <t>㎡</t>
    </r>
  </si>
  <si>
    <t>主要建设循环水养殖车间3栋，拟建场外生产道路6075㎡，绿化面积7500㎡，建设供配电、给排水工程并采购车间内配套设备。</t>
  </si>
  <si>
    <t>加了个项目</t>
  </si>
  <si>
    <t>（四）</t>
  </si>
  <si>
    <t>商贸物流区</t>
  </si>
  <si>
    <t>水产品商贸物流交易中心</t>
  </si>
  <si>
    <r>
      <rPr>
        <sz val="12"/>
        <color theme="1"/>
        <rFont val="Times New Roman"/>
        <charset val="134"/>
      </rPr>
      <t>20</t>
    </r>
    <r>
      <rPr>
        <sz val="12"/>
        <color theme="1"/>
        <rFont val="仿宋_GB2312"/>
        <charset val="134"/>
      </rPr>
      <t>亩</t>
    </r>
  </si>
  <si>
    <t>一是建设水产品交易中心。主要包括“七区一街一中心”，即无公害鲜活水产品交易区、冰鲜鱼和鱼制品交易区、特种名优水产品交易区、名优鱼类种苗交易区、无公害鱼饲料、鱼药、器械交易区、水产品加工区、活鱼贮藏区、餐饮住宿服务一条街和综合服务中心。
二是建设电子商务中心。整合淘宝网“特色中国•文昌馆”、京东、盒马等电子商务平台，园区出口基地、电商聚集园和电商专业村建设，实现线上线下融合发展。主要建设渔需物质交易区、冷库、休闲旅游服务区等，包含餐饮、酒店、公寓、银行、商业配套等</t>
  </si>
  <si>
    <t>（五）</t>
  </si>
  <si>
    <t>公共服务中心</t>
  </si>
  <si>
    <t>综合技术服务中心</t>
  </si>
  <si>
    <r>
      <rPr>
        <sz val="12"/>
        <color theme="1"/>
        <rFont val="Times New Roman"/>
        <charset val="134"/>
      </rPr>
      <t>10000</t>
    </r>
    <r>
      <rPr>
        <sz val="12"/>
        <color theme="1"/>
        <rFont val="仿宋_GB2312"/>
        <charset val="134"/>
      </rPr>
      <t>㎡</t>
    </r>
  </si>
  <si>
    <t>本工程为文昌市冯家湾核心区技术服务中心大楼工程，主要开展以下内容：快速检测中心、培训新型主体平台、水产技术工人培训平台、智慧云管理信息中心、国际学术交流平台、海洋科普馆及成果转化示范基地。</t>
  </si>
  <si>
    <t>文昌市农业农村局</t>
  </si>
  <si>
    <t>公共尾水治理项目</t>
  </si>
  <si>
    <r>
      <rPr>
        <sz val="12"/>
        <color theme="1"/>
        <rFont val="Times New Roman"/>
        <charset val="134"/>
      </rPr>
      <t>8</t>
    </r>
    <r>
      <rPr>
        <sz val="12"/>
        <color theme="1"/>
        <rFont val="仿宋_GB2312"/>
        <charset val="134"/>
      </rPr>
      <t>×</t>
    </r>
    <r>
      <rPr>
        <sz val="12"/>
        <color theme="1"/>
        <rFont val="Times New Roman"/>
        <charset val="134"/>
      </rPr>
      <t>10</t>
    </r>
    <r>
      <rPr>
        <vertAlign val="superscript"/>
        <sz val="12"/>
        <color theme="1"/>
        <rFont val="Times New Roman"/>
        <charset val="134"/>
      </rPr>
      <t>4</t>
    </r>
    <r>
      <rPr>
        <sz val="12"/>
        <color theme="1"/>
        <rFont val="Times New Roman"/>
        <charset val="134"/>
      </rPr>
      <t xml:space="preserve"> </t>
    </r>
    <r>
      <rPr>
        <sz val="12"/>
        <color theme="1"/>
        <rFont val="仿宋_GB2312"/>
        <charset val="134"/>
      </rPr>
      <t>m</t>
    </r>
    <r>
      <rPr>
        <sz val="12"/>
        <color theme="1"/>
        <rFont val="Calibri"/>
        <charset val="134"/>
      </rPr>
      <t>³</t>
    </r>
    <r>
      <rPr>
        <sz val="12"/>
        <color theme="1"/>
        <rFont val="Times New Roman"/>
        <charset val="134"/>
      </rPr>
      <t>/</t>
    </r>
    <r>
      <rPr>
        <sz val="12"/>
        <color theme="1"/>
        <rFont val="仿宋_GB2312"/>
        <charset val="134"/>
      </rPr>
      <t>天</t>
    </r>
  </si>
  <si>
    <r>
      <rPr>
        <sz val="12"/>
        <color theme="1"/>
        <rFont val="仿宋_GB2312"/>
        <charset val="134"/>
      </rPr>
      <t>冯家湾核心区养殖尾水处理系统设计规模为8×104 m</t>
    </r>
    <r>
      <rPr>
        <sz val="12"/>
        <color theme="1"/>
        <rFont val="等线"/>
        <charset val="134"/>
      </rPr>
      <t>³</t>
    </r>
    <r>
      <rPr>
        <sz val="12"/>
        <color theme="1"/>
        <rFont val="仿宋_GB2312"/>
        <charset val="134"/>
      </rPr>
      <t>/d，采用混凝沉淀+生化+气浮+生态湿地净化工艺。工程主要内容：各个养殖小区和生产企业的尾水预处理所包含的集水井+调节池+混凝沉淀池+生物滤池+气浮池，以及公共生态湿地净化包含的生态沟渠、沉淀塘、多营养级净化塘、固化微生物平板膜净化池部分。</t>
    </r>
  </si>
  <si>
    <t>海水集中取水工程</t>
  </si>
  <si>
    <r>
      <rPr>
        <sz val="12"/>
        <color theme="1"/>
        <rFont val="Times New Roman"/>
        <charset val="134"/>
      </rPr>
      <t>40</t>
    </r>
    <r>
      <rPr>
        <sz val="12"/>
        <color theme="1"/>
        <rFont val="仿宋_GB2312"/>
        <charset val="134"/>
      </rPr>
      <t>万m</t>
    </r>
    <r>
      <rPr>
        <sz val="12"/>
        <color theme="1"/>
        <rFont val="Calibri"/>
        <charset val="134"/>
      </rPr>
      <t>³</t>
    </r>
    <r>
      <rPr>
        <sz val="12"/>
        <color theme="1"/>
        <rFont val="Times New Roman"/>
        <charset val="134"/>
      </rPr>
      <t>/d</t>
    </r>
  </si>
  <si>
    <r>
      <rPr>
        <sz val="12"/>
        <color theme="1"/>
        <rFont val="仿宋_GB2312"/>
        <charset val="134"/>
      </rPr>
      <t>根据园区规划，远期需水量为40万m</t>
    </r>
    <r>
      <rPr>
        <sz val="12"/>
        <color theme="1"/>
        <rFont val="等线"/>
        <charset val="134"/>
      </rPr>
      <t>³</t>
    </r>
    <r>
      <rPr>
        <sz val="12"/>
        <color theme="1"/>
        <rFont val="仿宋_GB2312"/>
        <charset val="134"/>
      </rPr>
      <t>/天。主要由取水头部、取水管线、生产与辅助建筑工程（含取水泵房及其控制楼等）、导助航设施工程以及相关配套工程内容等。</t>
    </r>
  </si>
  <si>
    <t>文昌市智慧农业管理平台项目建设</t>
  </si>
  <si>
    <r>
      <rPr>
        <sz val="12"/>
        <color theme="1"/>
        <rFont val="Times New Roman"/>
        <charset val="134"/>
      </rPr>
      <t>500</t>
    </r>
    <r>
      <rPr>
        <sz val="12"/>
        <color theme="1"/>
        <rFont val="仿宋_GB2312"/>
        <charset val="134"/>
      </rPr>
      <t>㎡</t>
    </r>
  </si>
  <si>
    <t>建设智慧云管理信息系统，占地面积2000㎡。是整个产业园区的管控中枢，统一管理环境对监测信息、生产过程信息、水产品交易信息、质量安全追溯信息等。</t>
  </si>
  <si>
    <t>退养渔民安置区</t>
  </si>
  <si>
    <t>退养渔民安置示范区</t>
  </si>
  <si>
    <r>
      <rPr>
        <sz val="12"/>
        <color theme="1"/>
        <rFont val="Times New Roman"/>
        <charset val="134"/>
      </rPr>
      <t>800</t>
    </r>
    <r>
      <rPr>
        <sz val="12"/>
        <color theme="1"/>
        <rFont val="宋体"/>
        <charset val="134"/>
      </rPr>
      <t>亩</t>
    </r>
  </si>
  <si>
    <t>在渔民作业地就近冯家湾就近集中建设标准化养殖厂房、储蓄水设施、尾水处理设施等，帮助上岸居住的渔民今后的转产转业。将安置示范区建设成为工厂化养殖示范基地、绿色健康水产养殖示范基地、全省水产养殖业转型升级示范区。</t>
  </si>
  <si>
    <t>二</t>
  </si>
  <si>
    <t>南美白对虾产业带建设工程</t>
  </si>
  <si>
    <t>海水良种场示范基地建设项目</t>
  </si>
  <si>
    <t>建设南美白对虾虾苗扩繁项目5-6个，主要包括建设核心群体保存池、备份基地、催产和孵化车间、隔离检疫池等设施，进水净化系统、尾水净化系统、动物无害化处理设施等</t>
  </si>
  <si>
    <t>水产苗种生产企业、合作社或个体户</t>
  </si>
  <si>
    <t>生态健康养殖模式推广项目</t>
  </si>
  <si>
    <t>重点示范推广池塘工程化循环水、工厂化循环水养殖、大水面生态增养殖、多营养层级综合养殖、等技术模式，建立“水产生态健康养殖技术模式推广基地”3个以上。</t>
  </si>
  <si>
    <t>海水养殖示范区建设项目</t>
  </si>
  <si>
    <t>针对南美白对虾养殖环境进行综合整治，由于现有养殖厂房破旧，尾水排放路径杂乱无序的情况。在南美白对虾产业带上主要进行厂房维修，养殖尾水治理、道路、信息化设施建设和景观提升。</t>
  </si>
  <si>
    <t>三</t>
  </si>
  <si>
    <t>罗非鱼产业带建设工程</t>
  </si>
  <si>
    <t>淡水良种场示范基地项目</t>
  </si>
  <si>
    <r>
      <rPr>
        <sz val="12"/>
        <color theme="1"/>
        <rFont val="Times New Roman"/>
        <charset val="134"/>
      </rPr>
      <t>800</t>
    </r>
    <r>
      <rPr>
        <sz val="12"/>
        <color theme="1"/>
        <rFont val="仿宋_GB2312"/>
        <charset val="134"/>
      </rPr>
      <t>亩</t>
    </r>
  </si>
  <si>
    <t>建设内容包括亲本池塘改造、保温设施、罗非鱼新品种种质资源选育与繁育车间、新建选育孵化车间、公共道路、进排水设施、尾水集中收集与治理设施及绿化等</t>
  </si>
  <si>
    <t>水产养殖企业、合作社或个体户</t>
  </si>
  <si>
    <t>淡水养殖示范区建设项目</t>
  </si>
  <si>
    <t>进行罗非鱼标准化养殖池塘改造工程。重点改造个体户罗非鱼池塘，示范带动周边罗非鱼池塘1万余亩。主要建设内容包括建设公共进水沟渠、养殖尾水集中收集沟渠、道路建设、池塘清淤整形、电网升级改造、环境美化等。</t>
  </si>
  <si>
    <t>养殖尾水治理推广项目</t>
  </si>
  <si>
    <r>
      <rPr>
        <sz val="12"/>
        <color theme="1"/>
        <rFont val="Times New Roman"/>
        <charset val="134"/>
      </rPr>
      <t>10000</t>
    </r>
    <r>
      <rPr>
        <sz val="12"/>
        <color theme="1"/>
        <rFont val="仿宋_GB2312"/>
        <charset val="134"/>
      </rPr>
      <t>亩</t>
    </r>
  </si>
  <si>
    <t>推广罗非鱼养殖尾水治理技术，对养殖户的尾水处理塘建设进行补贴，实现尾水净化后循环使用或达标排放。</t>
  </si>
  <si>
    <t>智能装备示范基地项目</t>
  </si>
  <si>
    <r>
      <rPr>
        <sz val="12"/>
        <color theme="1"/>
        <rFont val="Times New Roman"/>
        <charset val="134"/>
      </rPr>
      <t>1500</t>
    </r>
    <r>
      <rPr>
        <sz val="12"/>
        <color theme="1"/>
        <rFont val="仿宋_GB2312"/>
        <charset val="134"/>
      </rPr>
      <t>亩</t>
    </r>
  </si>
  <si>
    <t>主要建设内容包括规模化集中投喂设施、池塘尾水处理设施（养殖尾水沉淀池、曝气滤池、生态池、人工潜流湿地）等。</t>
  </si>
  <si>
    <t>四</t>
  </si>
  <si>
    <t>约亭水产品精深加工基地</t>
  </si>
  <si>
    <t>食品加工厂（包含：约亭勤富食品产业园、百洋水产食品加工厂）</t>
  </si>
  <si>
    <r>
      <rPr>
        <sz val="12"/>
        <color theme="1"/>
        <rFont val="Times New Roman"/>
        <charset val="134"/>
      </rPr>
      <t>14</t>
    </r>
    <r>
      <rPr>
        <sz val="12"/>
        <color theme="1"/>
        <rFont val="仿宋_GB2312"/>
        <charset val="134"/>
      </rPr>
      <t>万吨</t>
    </r>
  </si>
  <si>
    <t>建设水产品加工、饲料加工、禽畜肉类综合加工、鱼粉加工、胶原蛋白加工车间、鱼糜腌制生产车间、智能化低温冷链物流、食品检测、罗非鱼培育养殖培训基地、文化旅游项目。以及建设办公楼、培训中心、罗非鱼博物馆、员工宿舍、食堂等，建设综合工业园区。</t>
  </si>
  <si>
    <t>海南勤富食品有限公司、海南百洋水产食品有限公司等</t>
  </si>
  <si>
    <t>海薪文昌水产品加工厂</t>
  </si>
  <si>
    <r>
      <rPr>
        <sz val="12"/>
        <color theme="1"/>
        <rFont val="Times New Roman"/>
        <charset val="134"/>
      </rPr>
      <t>1.6</t>
    </r>
    <r>
      <rPr>
        <sz val="12"/>
        <color theme="1"/>
        <rFont val="仿宋_GB2312"/>
        <charset val="134"/>
      </rPr>
      <t>万吨</t>
    </r>
  </si>
  <si>
    <t>建成年产16000吨水产品的现代化水产品加工厂。其中罗非鱼3000 吨，带鱼3000吨，鱿鱼串1000 吨，灯光海鱼系列6000 吨，巴沙鱼3000 吨。主要建设水产品初加工、精加工生产车间，海鱼冷冻储藏、批发和零售厂房，以及配套设施。</t>
  </si>
  <si>
    <t>海南云富渔业有限公司</t>
  </si>
  <si>
    <t>新福海水产加工厂建设项目</t>
  </si>
  <si>
    <r>
      <rPr>
        <sz val="12"/>
        <color theme="1"/>
        <rFont val="Times New Roman"/>
        <charset val="134"/>
      </rPr>
      <t>7972</t>
    </r>
    <r>
      <rPr>
        <sz val="12"/>
        <color theme="1"/>
        <rFont val="仿宋_GB2312"/>
        <charset val="134"/>
      </rPr>
      <t>㎡</t>
    </r>
  </si>
  <si>
    <t>建设水产品低温冷库2间，冷藏能力为1000t。在水产品加工生产车间内购置安装加工能力为1.5吨/小时的双螺旋速冻生产线2条，实现年产单冻罗非鱼片4000吨、条冻罗非鱼2400吨、面包鱼片500吨。建设急冻库2间，急冻能力为3吨/次×2。建设制冰间1个，制冰能力为30吨/日。建设储冰库1间，储量为100吨/次，及综合办公楼，员工宿舍等配套设施。</t>
  </si>
  <si>
    <t>文昌新福海食品有限公司</t>
  </si>
  <si>
    <t>饲料加工厂建设项目</t>
  </si>
  <si>
    <t>年加工80万吨</t>
  </si>
  <si>
    <t>主要生产对虾饲料、金鲳鱼膨化饲料、石斑鱼慢沉饲料、罗非鱼膨化饲料、蛙膨化饲料、巴沙鱼膨化饲料、石斑鱼饲料等，建设膨化饲料生产线、颗粒生产线，配套完善散装仓、电房等辅助设施。</t>
  </si>
  <si>
    <t>海南粤海饲料有限公司、广东海大集团股份有限公司、百洋产业投资集团股份有限公司等</t>
  </si>
  <si>
    <t>五</t>
  </si>
  <si>
    <t>一二三产融合发展示范工程</t>
  </si>
  <si>
    <t>水产品质量检测站项目</t>
  </si>
  <si>
    <t>主要有接样及样品贮藏室，，品质检测室，水分测定及纯水制备室，档案资料室，农残速测室，兽药残留速测室，水产品快速检测室，样品前处理室，试剂室等。并购置相关检测仪器：气相色谱仪、液相色谱仪、原子吸收分光光度计、微波消解仪原子荧光光度计等</t>
  </si>
  <si>
    <t>特色精品休闲渔业示范基地</t>
  </si>
  <si>
    <t>盘活农村闲置房屋、集体建设用地、可用水面等资源，发展休闲农业和乡村旅游，积极引导开展休闲垂钓、饮食文化节、放鱼节、开渔节、渔村渔俗等活动。</t>
  </si>
  <si>
    <t>美丽渔村精品示范项目</t>
  </si>
  <si>
    <t>以弘扬、保护、传承渔文化和推进渔业一二三产业融合发展为目标，深入挖掘渔村传统民俗文化，建设“文昌渔文化民俗村”。鼓励村集体经济组织利用闲置资源资产，挖掘本土渔村农舍资源，完善基础设施，优化人居环境，打造渔家特色宴，以纯正、地道的渔家饭为突破口，发掘渔村饮食、捕捞体验。</t>
  </si>
  <si>
    <t>优质水产品牌建设工程</t>
  </si>
  <si>
    <t>一是加强区域公用品牌创建、宣传和推广。重点开展 “海南鲷”“文昌虾苗”和“冯家湾花螺”等公共品牌创建和推广。
二是推动绿色食品、有机食品认证以及产品质量管理体系建设，开展GAP、HACCP、IS09000、ISO14000等认证，培育3-4个符合国际市场品质准入要求的水产品牌。
三是举办水产种业高峰论坛。策划水产种业高峰论坛，每2年举办一次，打造具有全国影响力的水产种业高峰论坛。邀请国内外水产育种知名专家讨论中国水产种业质量提升工程。</t>
  </si>
  <si>
    <t>文昌现代农业产业园创建方案</t>
  </si>
  <si>
    <t>要改的</t>
  </si>
  <si>
    <t>要全替换的</t>
  </si>
  <si>
    <t>修改方向</t>
  </si>
  <si>
    <t>建设进度</t>
  </si>
  <si>
    <t>备注</t>
  </si>
  <si>
    <t>实施主体</t>
  </si>
  <si>
    <t>合计</t>
  </si>
  <si>
    <r>
      <rPr>
        <sz val="10.5"/>
        <rFont val="Times New Roman"/>
        <charset val="134"/>
      </rPr>
      <t>18906</t>
    </r>
    <r>
      <rPr>
        <sz val="10.5"/>
        <rFont val="仿宋_GB2312"/>
        <charset val="134"/>
      </rPr>
      <t>平米</t>
    </r>
  </si>
  <si>
    <t>结合园区水产养殖技术难题开展水产科研课题研究，依托中心搭建重点实验室、科研中试基地、成果转化基地、种质资源库等各级各类科研平台，实现对海南渔业转型升级全产业链支撑。</t>
  </si>
  <si>
    <t>中国水产科学研究院</t>
  </si>
  <si>
    <t>2021-2022</t>
  </si>
  <si>
    <t>已完成70%。</t>
  </si>
  <si>
    <t>对虾联合育种平台</t>
  </si>
  <si>
    <r>
      <rPr>
        <sz val="10.5"/>
        <color rgb="FFFF0000"/>
        <rFont val="Times New Roman"/>
        <charset val="134"/>
      </rPr>
      <t>69.305</t>
    </r>
    <r>
      <rPr>
        <sz val="10.5"/>
        <color rgb="FFFF0000"/>
        <rFont val="仿宋_GB2312"/>
        <charset val="134"/>
      </rPr>
      <t>亩</t>
    </r>
  </si>
  <si>
    <t>总用地面积69亩，其中设施农用地49亩，工业用地面积20亩。建设内容为农业区：原海水处理区、亲虾育种车间、种苗繁育车间、亲虾测试车间、亲虾扩繁区、藻类车间、生物饵料生产区、运输区等；2、工业区：办公楼、宿舍楼、亲虾育种车间、仓储区、蓄水区、机电房等。</t>
  </si>
  <si>
    <t>海南禄泰海洋生物科技有限公司</t>
  </si>
  <si>
    <t>2022-2023</t>
  </si>
  <si>
    <t>已开展1000万元投资建设。</t>
  </si>
  <si>
    <r>
      <rPr>
        <sz val="10.5"/>
        <rFont val="Times New Roman"/>
        <charset val="134"/>
      </rPr>
      <t>90000</t>
    </r>
    <r>
      <rPr>
        <sz val="10.5"/>
        <rFont val="仿宋_GB2312"/>
        <charset val="134"/>
      </rPr>
      <t>平米</t>
    </r>
  </si>
  <si>
    <t>正在开展前期工作，未开工。</t>
  </si>
  <si>
    <r>
      <rPr>
        <sz val="10.5"/>
        <rFont val="Times New Roman"/>
        <charset val="134"/>
      </rPr>
      <t>65</t>
    </r>
    <r>
      <rPr>
        <sz val="10.5"/>
        <rFont val="仿宋_GB2312"/>
        <charset val="134"/>
      </rPr>
      <t>亩</t>
    </r>
  </si>
  <si>
    <t>2021-2023</t>
  </si>
  <si>
    <t>完成8000万元投资。</t>
  </si>
  <si>
    <t>全球水产种质资源引进中转基地项目</t>
  </si>
  <si>
    <r>
      <rPr>
        <sz val="10.5"/>
        <rFont val="Times New Roman"/>
        <charset val="134"/>
      </rPr>
      <t>80</t>
    </r>
    <r>
      <rPr>
        <sz val="10.5"/>
        <rFont val="仿宋_GB2312"/>
        <charset val="134"/>
      </rPr>
      <t>亩</t>
    </r>
  </si>
  <si>
    <t>建设全球动植物种质资源引进中转基地是海南自由贸易港建设先导性项目之一全球水产种质资源引进中转基地建设是全球动植物种质资源引进中转基地建设的重要内容。项目位于翁田镇大福西村，是海南大学水产养殖绿色发展研究院的飞地，建成后将具备引进进口水产种质资源功能。</t>
  </si>
  <si>
    <t>已完工</t>
  </si>
  <si>
    <t>东风螺水产种业基地项目</t>
  </si>
  <si>
    <r>
      <rPr>
        <sz val="10.5"/>
        <color rgb="FFFF0000"/>
        <rFont val="Times New Roman"/>
        <charset val="134"/>
      </rPr>
      <t>195.135</t>
    </r>
    <r>
      <rPr>
        <sz val="10.5"/>
        <color rgb="FFFF0000"/>
        <rFont val="宋体"/>
        <charset val="134"/>
      </rPr>
      <t>亩</t>
    </r>
  </si>
  <si>
    <t>新建养殖厂房34幢，生产辅助车间14幢，高位水塔等基础设施4个，生活辅助设施9幢。</t>
  </si>
  <si>
    <t>海南种安生物科技有限公司</t>
  </si>
  <si>
    <t>已完成8000万元投资</t>
  </si>
  <si>
    <t>计划完成投资1.5亿。</t>
  </si>
  <si>
    <t>换主体和内容，鲲诚</t>
  </si>
  <si>
    <t>文昌现代化海水养殖创新产业园</t>
  </si>
  <si>
    <r>
      <rPr>
        <sz val="10.5"/>
        <color rgb="FF00B0F0"/>
        <rFont val="Times New Roman"/>
        <charset val="134"/>
      </rPr>
      <t>65</t>
    </r>
    <r>
      <rPr>
        <sz val="10.5"/>
        <color rgb="FF00B0F0"/>
        <rFont val="仿宋_GB2312"/>
        <charset val="134"/>
      </rPr>
      <t>亩</t>
    </r>
  </si>
  <si>
    <r>
      <rPr>
        <sz val="10.5"/>
        <color rgb="FFFF0000"/>
        <rFont val="仿宋_GB2312"/>
        <charset val="134"/>
      </rPr>
      <t>现代循环水东星斑养殖项目占地32亩，设施农用地25亩，工业用地7亩，共建设循环水研究中心1个，热带海鱼良种选育中心1个。预估水体1.2万</t>
    </r>
    <r>
      <rPr>
        <sz val="10.5"/>
        <color rgb="FFFF0000"/>
        <rFont val="宋体"/>
        <charset val="134"/>
      </rPr>
      <t>㎡</t>
    </r>
    <r>
      <rPr>
        <sz val="10.5"/>
        <color rgb="FFFF0000"/>
        <rFont val="仿宋_GB2312"/>
        <charset val="134"/>
      </rPr>
      <t>，将建设高密度循环水养殖模式示范基地。</t>
    </r>
  </si>
  <si>
    <t>海南鲲诚环保科技有限公司</t>
  </si>
  <si>
    <t>已完成7000万元投资金</t>
  </si>
  <si>
    <t>换主体和内容，蓝海</t>
  </si>
  <si>
    <t>蓝海水族冯家湾现代化养殖产业园海水观赏生物育种项目</t>
  </si>
  <si>
    <t>项目占地32亩，其中设施农用地25亩，工业用地7亩，建设海洋观赏生物（鱼、软体生物、无脊椎动物等）繁育车间、海洋观赏生物储备车间、水生动物出口养殖场等。</t>
  </si>
  <si>
    <t>海口蓝海水族有限公司</t>
  </si>
  <si>
    <t>已完成3000万元投资</t>
  </si>
  <si>
    <r>
      <rPr>
        <sz val="10.5"/>
        <rFont val="仿宋_GB2312"/>
        <charset val="134"/>
      </rPr>
      <t>占地</t>
    </r>
    <r>
      <rPr>
        <sz val="10.5"/>
        <rFont val="Times New Roman"/>
        <charset val="134"/>
      </rPr>
      <t>2404</t>
    </r>
    <r>
      <rPr>
        <sz val="10.5"/>
        <rFont val="仿宋_GB2312"/>
        <charset val="134"/>
      </rPr>
      <t>平方米</t>
    </r>
  </si>
  <si>
    <r>
      <rPr>
        <sz val="10.5"/>
        <rFont val="仿宋_GB2312"/>
        <charset val="134"/>
      </rPr>
      <t>建设一栋</t>
    </r>
    <r>
      <rPr>
        <sz val="10.5"/>
        <rFont val="Times New Roman"/>
        <charset val="134"/>
      </rPr>
      <t>2</t>
    </r>
    <r>
      <rPr>
        <sz val="10.5"/>
        <rFont val="仿宋_GB2312"/>
        <charset val="134"/>
      </rPr>
      <t>层养殖厂房，框架结构。试验养殖种类涵盖虾苗、东星斑、东风螺、特色养殖（海马、海葡萄等）。</t>
    </r>
  </si>
  <si>
    <r>
      <rPr>
        <sz val="10.5"/>
        <rFont val="仿宋_GB2312"/>
        <charset val="134"/>
      </rPr>
      <t>占地</t>
    </r>
    <r>
      <rPr>
        <sz val="10.5"/>
        <rFont val="Times New Roman"/>
        <charset val="134"/>
      </rPr>
      <t>7900</t>
    </r>
    <r>
      <rPr>
        <sz val="10.5"/>
        <rFont val="仿宋_GB2312"/>
        <charset val="134"/>
      </rPr>
      <t>平方米</t>
    </r>
  </si>
  <si>
    <r>
      <rPr>
        <sz val="10.5"/>
        <rFont val="仿宋_GB2312"/>
        <charset val="134"/>
      </rPr>
      <t>主要建设循环水养殖车间</t>
    </r>
    <r>
      <rPr>
        <sz val="10.5"/>
        <rFont val="Times New Roman"/>
        <charset val="134"/>
      </rPr>
      <t>3</t>
    </r>
    <r>
      <rPr>
        <sz val="10.5"/>
        <rFont val="仿宋_GB2312"/>
        <charset val="134"/>
      </rPr>
      <t>栋，拟建场外生产道路</t>
    </r>
    <r>
      <rPr>
        <sz val="10.5"/>
        <rFont val="Times New Roman"/>
        <charset val="134"/>
      </rPr>
      <t>6075</t>
    </r>
    <r>
      <rPr>
        <sz val="10.5"/>
        <rFont val="仿宋_GB2312"/>
        <charset val="134"/>
      </rPr>
      <t>㎡，绿化面积</t>
    </r>
    <r>
      <rPr>
        <sz val="10.5"/>
        <rFont val="Times New Roman"/>
        <charset val="134"/>
      </rPr>
      <t>7500</t>
    </r>
    <r>
      <rPr>
        <sz val="10.5"/>
        <rFont val="仿宋_GB2312"/>
        <charset val="134"/>
      </rPr>
      <t>㎡，建设供配电、给排水工程并采购车间内配套设备。</t>
    </r>
  </si>
  <si>
    <t>换主体和内容，海王星、生物饵料-慈德</t>
  </si>
  <si>
    <t>石斑鱼繁育和生物饵料培育基地项目</t>
  </si>
  <si>
    <r>
      <rPr>
        <sz val="10.5"/>
        <rFont val="Times New Roman"/>
        <charset val="134"/>
      </rPr>
      <t>50</t>
    </r>
    <r>
      <rPr>
        <sz val="10.5"/>
        <rFont val="仿宋_GB2312"/>
        <charset val="134"/>
      </rPr>
      <t>亩</t>
    </r>
  </si>
  <si>
    <t xml:space="preserve">投资租赁3栋三期示范厂房开展石斑鱼苗培育，投资金额约1800万元。待厂房示范成功后，计划进一步与园区加深合作，依托在园区搭建重点实验室、科研中试基地、成果转化基地、种质资源库等各级各类科研平台，并建设海外项目物资装备制造和物流基地，养殖专业人员培训基地，进口海产品精深加工及暂养基地等，项目总投资预计10亿人民币以上。
项目面积35亩，其中设施农用地22亩，工业用地13亩。厂区由科研办公楼、宿舍、车间、海水净化区、尾水处理区等部分组成。该项目利用当地及进口海洋生物资源，采用本司丰年卵母体为主原料进行深加工，有较好的经济效益和广阔的国内外市场，同时可带动地方关联行业发展，助力地方经济发展。
</t>
  </si>
  <si>
    <t>海南海王星水产科技有限公司、海南慈德高科技渔业有限公司</t>
  </si>
  <si>
    <t>已完成4000万元投资</t>
  </si>
  <si>
    <r>
      <rPr>
        <sz val="10.5"/>
        <rFont val="Times New Roman"/>
        <charset val="134"/>
      </rPr>
      <t>10000</t>
    </r>
    <r>
      <rPr>
        <sz val="10.5"/>
        <rFont val="仿宋_GB2312"/>
        <charset val="134"/>
      </rPr>
      <t>平方米</t>
    </r>
  </si>
  <si>
    <t>建设文昌市冯家湾核心区技术服务中心，主要开展以下内容：快速检测中心、培训新型主体平台、水产技术工人培训平台、智慧云管理信息中心、国际学术交流平台、海洋科普馆及成果转化示范基地，以及开展水产病害、养殖模式和多层立体养殖等养殖关键技术研究。</t>
  </si>
  <si>
    <t>开展了前期工作，还未开工。</t>
  </si>
  <si>
    <r>
      <rPr>
        <sz val="10.5"/>
        <rFont val="Times New Roman"/>
        <charset val="134"/>
      </rPr>
      <t>8</t>
    </r>
    <r>
      <rPr>
        <sz val="10.5"/>
        <rFont val="仿宋_GB2312"/>
        <charset val="134"/>
      </rPr>
      <t>×</t>
    </r>
    <r>
      <rPr>
        <sz val="10.5"/>
        <rFont val="Times New Roman"/>
        <charset val="134"/>
      </rPr>
      <t xml:space="preserve">104 </t>
    </r>
    <r>
      <rPr>
        <sz val="10.5"/>
        <rFont val="仿宋_GB2312"/>
        <charset val="134"/>
      </rPr>
      <t>立方米</t>
    </r>
    <r>
      <rPr>
        <sz val="10.5"/>
        <rFont val="Times New Roman"/>
        <charset val="134"/>
      </rPr>
      <t>/</t>
    </r>
    <r>
      <rPr>
        <sz val="10.5"/>
        <rFont val="仿宋_GB2312"/>
        <charset val="134"/>
      </rPr>
      <t>天</t>
    </r>
  </si>
  <si>
    <r>
      <rPr>
        <sz val="10.5"/>
        <rFont val="仿宋_GB2312"/>
        <charset val="134"/>
      </rPr>
      <t>冯家湾核心区养殖尾水处理系统设计规模为</t>
    </r>
    <r>
      <rPr>
        <sz val="10.5"/>
        <rFont val="Times New Roman"/>
        <charset val="134"/>
      </rPr>
      <t>8</t>
    </r>
    <r>
      <rPr>
        <sz val="10.5"/>
        <rFont val="仿宋_GB2312"/>
        <charset val="134"/>
      </rPr>
      <t>×</t>
    </r>
    <r>
      <rPr>
        <sz val="10.5"/>
        <rFont val="Times New Roman"/>
        <charset val="134"/>
      </rPr>
      <t>104 m³/d</t>
    </r>
    <r>
      <rPr>
        <sz val="10.5"/>
        <rFont val="仿宋_GB2312"/>
        <charset val="134"/>
      </rPr>
      <t>，采用混凝沉淀</t>
    </r>
    <r>
      <rPr>
        <sz val="10.5"/>
        <rFont val="Times New Roman"/>
        <charset val="134"/>
      </rPr>
      <t>+</t>
    </r>
    <r>
      <rPr>
        <sz val="10.5"/>
        <rFont val="仿宋_GB2312"/>
        <charset val="134"/>
      </rPr>
      <t>生化</t>
    </r>
    <r>
      <rPr>
        <sz val="10.5"/>
        <rFont val="Times New Roman"/>
        <charset val="134"/>
      </rPr>
      <t>+</t>
    </r>
    <r>
      <rPr>
        <sz val="10.5"/>
        <rFont val="仿宋_GB2312"/>
        <charset val="134"/>
      </rPr>
      <t>气浮</t>
    </r>
    <r>
      <rPr>
        <sz val="10.5"/>
        <rFont val="Times New Roman"/>
        <charset val="134"/>
      </rPr>
      <t>+</t>
    </r>
    <r>
      <rPr>
        <sz val="10.5"/>
        <rFont val="仿宋_GB2312"/>
        <charset val="134"/>
      </rPr>
      <t>生态湿地净化工艺。工程主要内容：各个养殖小区和生产企业的尾水预处理所包含的集水井</t>
    </r>
    <r>
      <rPr>
        <sz val="10.5"/>
        <rFont val="Times New Roman"/>
        <charset val="134"/>
      </rPr>
      <t>+</t>
    </r>
    <r>
      <rPr>
        <sz val="10.5"/>
        <rFont val="仿宋_GB2312"/>
        <charset val="134"/>
      </rPr>
      <t>调节池</t>
    </r>
    <r>
      <rPr>
        <sz val="10.5"/>
        <rFont val="Times New Roman"/>
        <charset val="134"/>
      </rPr>
      <t>+</t>
    </r>
    <r>
      <rPr>
        <sz val="10.5"/>
        <rFont val="仿宋_GB2312"/>
        <charset val="134"/>
      </rPr>
      <t>混凝沉淀池</t>
    </r>
    <r>
      <rPr>
        <sz val="10.5"/>
        <rFont val="Times New Roman"/>
        <charset val="134"/>
      </rPr>
      <t>+</t>
    </r>
    <r>
      <rPr>
        <sz val="10.5"/>
        <rFont val="仿宋_GB2312"/>
        <charset val="134"/>
      </rPr>
      <t>生物滤池</t>
    </r>
    <r>
      <rPr>
        <sz val="10.5"/>
        <rFont val="Times New Roman"/>
        <charset val="134"/>
      </rPr>
      <t>+</t>
    </r>
    <r>
      <rPr>
        <sz val="10.5"/>
        <rFont val="仿宋_GB2312"/>
        <charset val="134"/>
      </rPr>
      <t>气浮池，以及公共生态湿地净化包含的生态沟渠、沉淀塘、多营养级净化塘、固化微生物平板膜净化池部分。</t>
    </r>
  </si>
  <si>
    <r>
      <rPr>
        <sz val="10.5"/>
        <rFont val="Times New Roman"/>
        <charset val="134"/>
      </rPr>
      <t>40</t>
    </r>
    <r>
      <rPr>
        <sz val="10.5"/>
        <rFont val="仿宋_GB2312"/>
        <charset val="134"/>
      </rPr>
      <t>万立方米</t>
    </r>
    <r>
      <rPr>
        <sz val="10.5"/>
        <rFont val="Times New Roman"/>
        <charset val="134"/>
      </rPr>
      <t>/d</t>
    </r>
  </si>
  <si>
    <r>
      <rPr>
        <sz val="10.5"/>
        <rFont val="仿宋_GB2312"/>
        <charset val="134"/>
      </rPr>
      <t>根据园区规划，远期需水量为</t>
    </r>
    <r>
      <rPr>
        <sz val="10.5"/>
        <rFont val="Times New Roman"/>
        <charset val="134"/>
      </rPr>
      <t>40</t>
    </r>
    <r>
      <rPr>
        <sz val="10.5"/>
        <rFont val="仿宋_GB2312"/>
        <charset val="134"/>
      </rPr>
      <t>万立方米</t>
    </r>
    <r>
      <rPr>
        <sz val="10.5"/>
        <rFont val="Times New Roman"/>
        <charset val="134"/>
      </rPr>
      <t>/</t>
    </r>
    <r>
      <rPr>
        <sz val="10.5"/>
        <rFont val="仿宋_GB2312"/>
        <charset val="134"/>
      </rPr>
      <t>天。取水分两期实施：一期、二期设计取水规模分别为</t>
    </r>
    <r>
      <rPr>
        <sz val="10.5"/>
        <rFont val="Times New Roman"/>
        <charset val="134"/>
      </rPr>
      <t xml:space="preserve"> 20 </t>
    </r>
    <r>
      <rPr>
        <sz val="10.5"/>
        <rFont val="仿宋_GB2312"/>
        <charset val="134"/>
      </rPr>
      <t>万</t>
    </r>
    <r>
      <rPr>
        <sz val="10.5"/>
        <rFont val="Times New Roman"/>
        <charset val="134"/>
      </rPr>
      <t xml:space="preserve"> </t>
    </r>
    <r>
      <rPr>
        <sz val="10.5"/>
        <rFont val="仿宋_GB2312"/>
        <charset val="134"/>
      </rPr>
      <t>立方米</t>
    </r>
    <r>
      <rPr>
        <sz val="10.5"/>
        <rFont val="Times New Roman"/>
        <charset val="134"/>
      </rPr>
      <t>/d</t>
    </r>
    <r>
      <rPr>
        <sz val="10.5"/>
        <rFont val="仿宋_GB2312"/>
        <charset val="134"/>
      </rPr>
      <t>。主要由取水头部、取水管线、生产与辅助建筑工程（含取水泵房及其控制楼等）、导助航设施工程以及相关配套工程内容等。</t>
    </r>
  </si>
  <si>
    <t>换名称，文昌智慧渔业平台？</t>
  </si>
  <si>
    <t>文昌市智慧渔业管理平台项目</t>
  </si>
  <si>
    <r>
      <rPr>
        <sz val="10.5"/>
        <rFont val="Times New Roman"/>
        <charset val="134"/>
      </rPr>
      <t>500</t>
    </r>
    <r>
      <rPr>
        <sz val="10.5"/>
        <rFont val="仿宋_GB2312"/>
        <charset val="134"/>
      </rPr>
      <t>平方米</t>
    </r>
  </si>
  <si>
    <t>建设智慧云管理平台，包含数据库，集成养殖生产控制系统、可视化展示系统、溯源管理系统、水产养殖数字化信息采集米。是整个产业园区的管控中枢，统一管理环境对监测信息、生产过程信息、水产品交易信息、质量安全追溯信息等。</t>
  </si>
  <si>
    <t>正在建设，进度50%。</t>
  </si>
  <si>
    <r>
      <rPr>
        <sz val="10.5"/>
        <rFont val="Times New Roman"/>
        <charset val="134"/>
      </rPr>
      <t>320</t>
    </r>
    <r>
      <rPr>
        <sz val="10.5"/>
        <rFont val="宋体"/>
        <charset val="134"/>
      </rPr>
      <t>亩</t>
    </r>
  </si>
  <si>
    <t>安置退养户94户，建设内容为工厂化养殖厂房、道路、海水储蓄及尾水处理工程等。</t>
  </si>
  <si>
    <t>正在开工建设，完成了30%。</t>
  </si>
  <si>
    <r>
      <rPr>
        <sz val="10.5"/>
        <rFont val="仿宋_GB2312"/>
        <charset val="134"/>
      </rPr>
      <t>建设南美白对虾虾苗扩繁项目</t>
    </r>
    <r>
      <rPr>
        <sz val="10.5"/>
        <rFont val="Times New Roman"/>
        <charset val="134"/>
      </rPr>
      <t>5-6</t>
    </r>
    <r>
      <rPr>
        <sz val="10.5"/>
        <rFont val="仿宋_GB2312"/>
        <charset val="134"/>
      </rPr>
      <t>个，主要包括建设核心群体保存池、备份基地、催产和孵化车间、隔离检疫池等设施，进水净化系统、尾水净化系统、动物无害化处理设施等</t>
    </r>
  </si>
  <si>
    <r>
      <rPr>
        <sz val="10.5"/>
        <rFont val="宋体"/>
        <charset val="134"/>
      </rPr>
      <t>已完成了</t>
    </r>
    <r>
      <rPr>
        <sz val="10.5"/>
        <rFont val="Times New Roman"/>
        <charset val="134"/>
      </rPr>
      <t>7</t>
    </r>
    <r>
      <rPr>
        <sz val="10.5"/>
        <rFont val="宋体"/>
        <charset val="134"/>
      </rPr>
      <t>个项目建设。完成了</t>
    </r>
    <r>
      <rPr>
        <sz val="10.5"/>
        <rFont val="Times New Roman"/>
        <charset val="134"/>
      </rPr>
      <t>70%</t>
    </r>
    <r>
      <rPr>
        <sz val="10.5"/>
        <rFont val="宋体"/>
        <charset val="134"/>
      </rPr>
      <t>。</t>
    </r>
  </si>
  <si>
    <t>改内容？</t>
  </si>
  <si>
    <t>针对南美白对虾养殖环境进行综合整治，由于现有养殖厂房破旧，尾水排放路径杂乱无序的情况。在南美白对虾产业带上主要进行厂房维修，养殖尾水治理、道路、信息化设施建设和景观提升</t>
  </si>
  <si>
    <t>已完成</t>
  </si>
  <si>
    <r>
      <rPr>
        <sz val="10.5"/>
        <color theme="1"/>
        <rFont val="Times New Roman"/>
        <charset val="134"/>
      </rPr>
      <t>800</t>
    </r>
    <r>
      <rPr>
        <sz val="10.5"/>
        <color theme="1"/>
        <rFont val="仿宋_GB2312"/>
        <charset val="134"/>
      </rPr>
      <t>亩</t>
    </r>
  </si>
  <si>
    <t>没做，要替换项目</t>
  </si>
  <si>
    <r>
      <rPr>
        <sz val="10.5"/>
        <color rgb="FFFF0000"/>
        <rFont val="Times New Roman"/>
        <charset val="134"/>
      </rPr>
      <t>800</t>
    </r>
    <r>
      <rPr>
        <sz val="10.5"/>
        <color rgb="FFFF0000"/>
        <rFont val="仿宋_GB2312"/>
        <charset val="134"/>
      </rPr>
      <t>亩</t>
    </r>
  </si>
  <si>
    <r>
      <rPr>
        <sz val="10.5"/>
        <rFont val="仿宋_GB2312"/>
        <charset val="134"/>
      </rPr>
      <t>进行罗非鱼标准化养殖池塘改造工程。重点改造个体户罗非鱼池塘，示范带动周边罗非鱼池塘</t>
    </r>
    <r>
      <rPr>
        <sz val="10.5"/>
        <rFont val="Times New Roman"/>
        <charset val="134"/>
      </rPr>
      <t>1</t>
    </r>
    <r>
      <rPr>
        <sz val="10.5"/>
        <rFont val="仿宋_GB2312"/>
        <charset val="134"/>
      </rPr>
      <t>万余亩。主要建设内容包括建设公共进水沟渠、养殖尾水集中收集沟渠、道路建设、池塘清淤整形、电网升级改造、环境美化等。</t>
    </r>
  </si>
  <si>
    <t>正在开展前期工作，还未开工。</t>
  </si>
  <si>
    <r>
      <rPr>
        <sz val="10.5"/>
        <color rgb="FFFF0000"/>
        <rFont val="Times New Roman"/>
        <charset val="134"/>
      </rPr>
      <t>10000</t>
    </r>
    <r>
      <rPr>
        <sz val="10.5"/>
        <color rgb="FFFF0000"/>
        <rFont val="仿宋_GB2312"/>
        <charset val="134"/>
      </rPr>
      <t>亩</t>
    </r>
  </si>
  <si>
    <t>全市共有淡水水产养殖场1925家104093.20亩，截止9月14日，已开展尾水治理的淡水养殖场共692家44012.56亩，治理率42.28%。第一批6家共补贴43.327万元</t>
  </si>
  <si>
    <r>
      <rPr>
        <sz val="10.5"/>
        <color rgb="FFFF0000"/>
        <rFont val="Times New Roman"/>
        <charset val="134"/>
      </rPr>
      <t>1500</t>
    </r>
    <r>
      <rPr>
        <sz val="10.5"/>
        <color rgb="FFFF0000"/>
        <rFont val="仿宋_GB2312"/>
        <charset val="134"/>
      </rPr>
      <t>亩</t>
    </r>
  </si>
  <si>
    <t>主要建设内容包括智能增氧、规模化集中投喂设施、池塘尾水净化设备等。</t>
  </si>
  <si>
    <t>水产食品加工厂</t>
  </si>
  <si>
    <r>
      <rPr>
        <sz val="10.5"/>
        <rFont val="Times New Roman"/>
        <charset val="134"/>
      </rPr>
      <t>14</t>
    </r>
    <r>
      <rPr>
        <sz val="10.5"/>
        <rFont val="仿宋_GB2312"/>
        <charset val="134"/>
      </rPr>
      <t>万吨</t>
    </r>
  </si>
  <si>
    <t>建设水产品加工、饲料加工、禽畜肉类综合加工、鱼粉加工、胶原蛋白加工车间、智能化低温冷链物流、食品检测、罗非鱼培育养殖培训基地、文化旅游项目，以及建设办公楼、培训中心、罗非鱼博物馆、员工宿舍、食堂等，建设综合工业园区</t>
  </si>
  <si>
    <t>海南百洋水产食品有限公司已完成，海南勤富食品有限公司刚开工。</t>
  </si>
  <si>
    <r>
      <rPr>
        <sz val="10.5"/>
        <rFont val="Times New Roman"/>
        <charset val="134"/>
      </rPr>
      <t>1.6</t>
    </r>
    <r>
      <rPr>
        <sz val="10.5"/>
        <rFont val="仿宋_GB2312"/>
        <charset val="134"/>
      </rPr>
      <t>万吨</t>
    </r>
  </si>
  <si>
    <t>主要包括海鱼收购、冷冻储藏、批发和零售厂房，及海鱼初加工、精加工生产车间等</t>
  </si>
  <si>
    <r>
      <rPr>
        <sz val="10.5"/>
        <rFont val="仿宋_GB2312"/>
        <charset val="134"/>
      </rPr>
      <t>建筑面积</t>
    </r>
    <r>
      <rPr>
        <sz val="10.5"/>
        <rFont val="Times New Roman"/>
        <charset val="134"/>
      </rPr>
      <t>7972</t>
    </r>
    <r>
      <rPr>
        <sz val="10.5"/>
        <rFont val="仿宋_GB2312"/>
        <charset val="134"/>
      </rPr>
      <t>平方米</t>
    </r>
  </si>
  <si>
    <r>
      <rPr>
        <sz val="10.5"/>
        <rFont val="仿宋_GB2312"/>
        <charset val="134"/>
      </rPr>
      <t>建设低温冷库</t>
    </r>
    <r>
      <rPr>
        <sz val="10.5"/>
        <rFont val="Times New Roman"/>
        <charset val="134"/>
      </rPr>
      <t>2</t>
    </r>
    <r>
      <rPr>
        <sz val="10.5"/>
        <rFont val="仿宋_GB2312"/>
        <charset val="134"/>
      </rPr>
      <t>间，在水产品加工生产车间内购置安装加工能力为</t>
    </r>
    <r>
      <rPr>
        <sz val="10.5"/>
        <rFont val="Times New Roman"/>
        <charset val="134"/>
      </rPr>
      <t>1.5t/h</t>
    </r>
    <r>
      <rPr>
        <sz val="10.5"/>
        <rFont val="仿宋_GB2312"/>
        <charset val="134"/>
      </rPr>
      <t>的双螺旋速冻生产线</t>
    </r>
    <r>
      <rPr>
        <sz val="10.5"/>
        <rFont val="Times New Roman"/>
        <charset val="134"/>
      </rPr>
      <t>2</t>
    </r>
    <r>
      <rPr>
        <sz val="10.5"/>
        <rFont val="仿宋_GB2312"/>
        <charset val="134"/>
      </rPr>
      <t>条。建设急冻库</t>
    </r>
    <r>
      <rPr>
        <sz val="10.5"/>
        <rFont val="Times New Roman"/>
        <charset val="134"/>
      </rPr>
      <t>2</t>
    </r>
    <r>
      <rPr>
        <sz val="10.5"/>
        <rFont val="仿宋_GB2312"/>
        <charset val="134"/>
      </rPr>
      <t>间（</t>
    </r>
    <r>
      <rPr>
        <sz val="10.5"/>
        <rFont val="Times New Roman"/>
        <charset val="134"/>
      </rPr>
      <t>-40</t>
    </r>
    <r>
      <rPr>
        <sz val="10.5"/>
        <rFont val="仿宋_GB2312"/>
        <charset val="134"/>
      </rPr>
      <t>℃±</t>
    </r>
    <r>
      <rPr>
        <sz val="10.5"/>
        <rFont val="Times New Roman"/>
        <charset val="134"/>
      </rPr>
      <t>2</t>
    </r>
    <r>
      <rPr>
        <sz val="10.5"/>
        <rFont val="仿宋_GB2312"/>
        <charset val="134"/>
      </rPr>
      <t>℃）。建设制冰间</t>
    </r>
    <r>
      <rPr>
        <sz val="10.5"/>
        <rFont val="Times New Roman"/>
        <charset val="134"/>
      </rPr>
      <t>1</t>
    </r>
    <r>
      <rPr>
        <sz val="10.5"/>
        <rFont val="仿宋_GB2312"/>
        <charset val="134"/>
      </rPr>
      <t>个，建设储冰库</t>
    </r>
    <r>
      <rPr>
        <sz val="10.5"/>
        <rFont val="Times New Roman"/>
        <charset val="134"/>
      </rPr>
      <t>1</t>
    </r>
    <r>
      <rPr>
        <sz val="10.5"/>
        <rFont val="仿宋_GB2312"/>
        <charset val="134"/>
      </rPr>
      <t>间，及综合办公楼，员工宿舍等配套设施。</t>
    </r>
  </si>
  <si>
    <t>主要生产对虾、罗非鱼、金鲳鱼、石斑鱼、巴沙鱼等水产品膨化饲料、颗粒饲料，配置有散装仓、电房等辅助设施。</t>
  </si>
  <si>
    <t>水产品质量安全检测站项目</t>
  </si>
  <si>
    <t>建设市镇两级水产品质量安全检测实验室，主要内容包括采购水产品质量安全检测设备设施，升级市级水产品质量安全检测实验室，建设重点区域镇级水产品质量安全检测站。主要有接样及样品贮藏室，品质检测室，水分测定及纯水制备室，档案资料室，农残速测室，兽药残留速测室，水产品快速检测室，样品前处理室，试剂室等。并购置相关检测仪器：气相色谱仪、液相色谱仪、原子吸收分光光度计、微波消解仪原子荧光光度计等</t>
  </si>
  <si>
    <t>要替换项目？</t>
  </si>
  <si>
    <r>
      <rPr>
        <sz val="10.5"/>
        <rFont val="仿宋_GB2312"/>
        <charset val="134"/>
      </rPr>
      <t>以弘扬、保护、传承渔文化和推进渔业一二三产业融合发展为目标，深入挖掘渔村传统民俗文化，建设</t>
    </r>
    <r>
      <rPr>
        <sz val="10.5"/>
        <rFont val="仿宋_GB2312"/>
        <charset val="134"/>
      </rPr>
      <t>“</t>
    </r>
    <r>
      <rPr>
        <sz val="10.5"/>
        <rFont val="仿宋_GB2312"/>
        <charset val="134"/>
      </rPr>
      <t>文昌渔文化民俗村</t>
    </r>
    <r>
      <rPr>
        <sz val="10.5"/>
        <rFont val="仿宋_GB2312"/>
        <charset val="134"/>
      </rPr>
      <t>”</t>
    </r>
    <r>
      <rPr>
        <sz val="10.5"/>
        <rFont val="仿宋_GB2312"/>
        <charset val="134"/>
      </rPr>
      <t>。鼓励村集体经济组织利用闲置资源资产，挖掘本土渔村农舍资源，完善基础设施，优化人居环境，打造渔家特色宴，以纯正、地道的渔家饭为突破口，发掘渔村饮食、捕捞体验。</t>
    </r>
  </si>
  <si>
    <r>
      <rPr>
        <sz val="10.5"/>
        <rFont val="仿宋_GB2312"/>
        <charset val="134"/>
      </rPr>
      <t>一是加强区域公用品牌创建、宣传和推广。重点开展 “海南鲷”“文昌虾苗”和“冯家湾花螺”等公共品牌创建和推广。
二是推动绿色食品、有机食品认证以及产品质量管理体系建设，开展</t>
    </r>
    <r>
      <rPr>
        <sz val="10.5"/>
        <rFont val="Times New Roman"/>
        <charset val="134"/>
      </rPr>
      <t>GAP</t>
    </r>
    <r>
      <rPr>
        <sz val="10.5"/>
        <rFont val="仿宋_GB2312"/>
        <charset val="134"/>
      </rPr>
      <t>、</t>
    </r>
    <r>
      <rPr>
        <sz val="10.5"/>
        <rFont val="Times New Roman"/>
        <charset val="134"/>
      </rPr>
      <t>HACCP</t>
    </r>
    <r>
      <rPr>
        <sz val="10.5"/>
        <rFont val="仿宋_GB2312"/>
        <charset val="134"/>
      </rPr>
      <t>、</t>
    </r>
    <r>
      <rPr>
        <sz val="10.5"/>
        <rFont val="Times New Roman"/>
        <charset val="134"/>
      </rPr>
      <t>IS09000</t>
    </r>
    <r>
      <rPr>
        <sz val="10.5"/>
        <rFont val="仿宋_GB2312"/>
        <charset val="134"/>
      </rPr>
      <t>、</t>
    </r>
    <r>
      <rPr>
        <sz val="10.5"/>
        <rFont val="Times New Roman"/>
        <charset val="134"/>
      </rPr>
      <t>ISO14000</t>
    </r>
    <r>
      <rPr>
        <sz val="10.5"/>
        <rFont val="仿宋_GB2312"/>
        <charset val="134"/>
      </rPr>
      <t>等认证，培育</t>
    </r>
    <r>
      <rPr>
        <sz val="10.5"/>
        <rFont val="Times New Roman"/>
        <charset val="134"/>
      </rPr>
      <t>3-4</t>
    </r>
    <r>
      <rPr>
        <sz val="10.5"/>
        <rFont val="仿宋_GB2312"/>
        <charset val="134"/>
      </rPr>
      <t>个符合国际市场品质准入要求的水产品牌。
三是举办水产种业高峰论坛。策划水产种业高峰论坛，每2年举办一次，打造具有全国影响力的水产种业高峰论坛。邀请国内外水产育种知名专家讨论中国水产种业质量提升工程。</t>
    </r>
  </si>
  <si>
    <r>
      <rPr>
        <sz val="10.5"/>
        <rFont val="Times New Roman"/>
        <charset val="134"/>
      </rPr>
      <t>2022</t>
    </r>
    <r>
      <rPr>
        <sz val="10.5"/>
        <rFont val="宋体"/>
        <charset val="134"/>
      </rPr>
      <t>年举办了南繁水产种业论证</t>
    </r>
  </si>
  <si>
    <t>附件1</t>
  </si>
  <si>
    <t>酉阳自治县国家现代农业产业园创建项目投资计划调整表</t>
  </si>
  <si>
    <t>调整前</t>
  </si>
  <si>
    <t>调整后</t>
  </si>
  <si>
    <t>工程类别</t>
  </si>
  <si>
    <t>重点项目</t>
  </si>
  <si>
    <t>建设地点</t>
  </si>
  <si>
    <t>中市资金合计（万元）</t>
  </si>
  <si>
    <t>中央资金（万元）</t>
  </si>
  <si>
    <t>市级资金（万元）</t>
  </si>
  <si>
    <t>小计</t>
  </si>
  <si>
    <r>
      <rPr>
        <b/>
        <sz val="12"/>
        <rFont val="Times New Roman"/>
        <charset val="134"/>
      </rPr>
      <t>2022</t>
    </r>
    <r>
      <rPr>
        <b/>
        <sz val="12"/>
        <rFont val="宋体"/>
        <charset val="134"/>
      </rPr>
      <t>年资金</t>
    </r>
  </si>
  <si>
    <r>
      <rPr>
        <b/>
        <sz val="12"/>
        <rFont val="Times New Roman"/>
        <charset val="134"/>
      </rPr>
      <t>2023</t>
    </r>
    <r>
      <rPr>
        <b/>
        <sz val="12"/>
        <rFont val="宋体"/>
        <charset val="134"/>
      </rPr>
      <t>年资金</t>
    </r>
  </si>
  <si>
    <r>
      <rPr>
        <b/>
        <sz val="12"/>
        <rFont val="Times New Roman"/>
        <charset val="134"/>
      </rPr>
      <t>2024</t>
    </r>
    <r>
      <rPr>
        <b/>
        <sz val="12"/>
        <rFont val="宋体"/>
        <charset val="134"/>
      </rPr>
      <t>年资金</t>
    </r>
  </si>
  <si>
    <t>基地提质</t>
  </si>
  <si>
    <t>基地标准化管护项目</t>
  </si>
  <si>
    <r>
      <rPr>
        <sz val="12"/>
        <rFont val="宋体"/>
        <charset val="134"/>
      </rPr>
      <t>完成酉阳县可大乡、大溪镇、酉酬镇等乡镇</t>
    </r>
    <r>
      <rPr>
        <sz val="12"/>
        <rFont val="Times New Roman"/>
        <charset val="134"/>
      </rPr>
      <t>100000</t>
    </r>
    <r>
      <rPr>
        <sz val="12"/>
        <rFont val="宋体"/>
        <charset val="134"/>
      </rPr>
      <t>亩油茶基地管护。</t>
    </r>
  </si>
  <si>
    <t>可大乡、大溪镇、酉酬镇等乡镇</t>
  </si>
  <si>
    <t>酉阳县酉州生态农业有限公司</t>
  </si>
  <si>
    <t>基 地 提 质</t>
  </si>
  <si>
    <t>基地标准化管护</t>
  </si>
  <si>
    <t>可大乡、大溪镇、酉酬镇等乡村</t>
  </si>
  <si>
    <t>资金额度</t>
  </si>
  <si>
    <t>标准化油茶示范基地建设项目</t>
  </si>
  <si>
    <r>
      <rPr>
        <sz val="12"/>
        <rFont val="宋体"/>
        <charset val="134"/>
      </rPr>
      <t>新（改）造连片高标准油茶示范基地</t>
    </r>
    <r>
      <rPr>
        <sz val="12"/>
        <rFont val="Times New Roman"/>
        <charset val="134"/>
      </rPr>
      <t>10000</t>
    </r>
    <r>
      <rPr>
        <sz val="12"/>
        <rFont val="宋体"/>
        <charset val="134"/>
      </rPr>
      <t>亩，并完善道路、水池等相关基础设施。</t>
    </r>
  </si>
  <si>
    <t>可大乡、偏柏乡、五福镇等乡镇</t>
  </si>
  <si>
    <t>重庆酉州林业开发有限公司</t>
  </si>
  <si>
    <t>淼汇源鑫标准化油茶示范基地建设</t>
  </si>
  <si>
    <r>
      <rPr>
        <sz val="12"/>
        <rFont val="宋体"/>
        <charset val="134"/>
      </rPr>
      <t>改造、管护油茶基地</t>
    </r>
    <r>
      <rPr>
        <sz val="12"/>
        <rFont val="Times New Roman"/>
        <charset val="134"/>
      </rPr>
      <t>10000</t>
    </r>
    <r>
      <rPr>
        <sz val="12"/>
        <rFont val="宋体"/>
        <charset val="134"/>
      </rPr>
      <t>亩，建设200亩标准化油茶示范基地。</t>
    </r>
  </si>
  <si>
    <t>偏柏乡等</t>
  </si>
  <si>
    <t>重庆市淼汇源鑫农业开发有限责任公司</t>
  </si>
  <si>
    <t>建设内容、实施主体、资金额度、项目名称</t>
  </si>
  <si>
    <t>可大乡吴家村标准化油茶基地改造项目</t>
  </si>
  <si>
    <r>
      <rPr>
        <sz val="12"/>
        <rFont val="宋体"/>
        <charset val="134"/>
      </rPr>
      <t>将现有</t>
    </r>
    <r>
      <rPr>
        <sz val="12"/>
        <rFont val="Times New Roman"/>
        <charset val="134"/>
      </rPr>
      <t>3000</t>
    </r>
    <r>
      <rPr>
        <sz val="12"/>
        <rFont val="宋体"/>
        <charset val="134"/>
      </rPr>
      <t>亩低效低质油茶基地进行改造和管护；全面提升合作社服务能力、带动能力，吸纳更多农户参与，创建培育为国家级示范专业合作社。</t>
    </r>
  </si>
  <si>
    <t>可大乡吴家村</t>
  </si>
  <si>
    <t>酉阳县狮岩油茶种植专业合作社</t>
  </si>
  <si>
    <t>删减</t>
  </si>
  <si>
    <t>五福盈油茶基地标准化改造提升项目</t>
  </si>
  <si>
    <r>
      <rPr>
        <sz val="12"/>
        <rFont val="宋体"/>
        <charset val="134"/>
      </rPr>
      <t>改造油茶低产林基地</t>
    </r>
    <r>
      <rPr>
        <sz val="12"/>
        <rFont val="Times New Roman"/>
        <charset val="134"/>
      </rPr>
      <t>3000</t>
    </r>
    <r>
      <rPr>
        <sz val="12"/>
        <rFont val="宋体"/>
        <charset val="134"/>
      </rPr>
      <t>亩，进行品种更新改造、抚育，生产便道（泥结石路）等建设，直接带动农户持续增收。</t>
    </r>
  </si>
  <si>
    <t>五福镇等</t>
  </si>
  <si>
    <t>重庆五福盈林业发展有限公司</t>
  </si>
  <si>
    <t>五福盈标准化油茶示范基地建设</t>
  </si>
  <si>
    <r>
      <rPr>
        <sz val="12"/>
        <rFont val="宋体"/>
        <charset val="134"/>
      </rPr>
      <t>改造、管护油茶低产林</t>
    </r>
    <r>
      <rPr>
        <sz val="12"/>
        <rFont val="Times New Roman"/>
        <charset val="134"/>
      </rPr>
      <t>3000</t>
    </r>
    <r>
      <rPr>
        <sz val="12"/>
        <rFont val="宋体"/>
        <charset val="134"/>
      </rPr>
      <t>亩，建设600亩标准化油茶示范基地，直接带动农户持续增收。</t>
    </r>
  </si>
  <si>
    <t>重庆五福盈林业发展有限公司、春生愿景农业公司</t>
  </si>
  <si>
    <t>建设内容、资金额度、经营主体、项目名称</t>
  </si>
  <si>
    <t>低产低效林改造项目</t>
  </si>
  <si>
    <r>
      <rPr>
        <sz val="12"/>
        <rFont val="宋体"/>
        <charset val="134"/>
      </rPr>
      <t>改造低产低效林</t>
    </r>
    <r>
      <rPr>
        <sz val="12"/>
        <rFont val="Times New Roman"/>
        <charset val="134"/>
      </rPr>
      <t>1500</t>
    </r>
    <r>
      <rPr>
        <sz val="12"/>
        <rFont val="宋体"/>
        <charset val="134"/>
      </rPr>
      <t>亩。</t>
    </r>
  </si>
  <si>
    <t>车田乡小寨村</t>
  </si>
  <si>
    <t>酉阳县农恒油茶种植专业合作社</t>
  </si>
  <si>
    <t>农恒标准化油茶示范基地建设</t>
  </si>
  <si>
    <r>
      <rPr>
        <sz val="12"/>
        <rFont val="宋体"/>
        <charset val="134"/>
      </rPr>
      <t>改造、管护低产低效林</t>
    </r>
    <r>
      <rPr>
        <sz val="12"/>
        <rFont val="Times New Roman"/>
        <charset val="134"/>
      </rPr>
      <t>1500</t>
    </r>
    <r>
      <rPr>
        <sz val="12"/>
        <rFont val="宋体"/>
        <charset val="134"/>
      </rPr>
      <t>亩，建设400亩标准化油茶示范基地。</t>
    </r>
  </si>
  <si>
    <t>建设内容、资金额度、项目名称</t>
  </si>
  <si>
    <t>瀚婷油茶基地改造提升项目</t>
  </si>
  <si>
    <r>
      <rPr>
        <sz val="12"/>
        <rFont val="宋体"/>
        <charset val="134"/>
      </rPr>
      <t>修建基地蓄水池</t>
    </r>
    <r>
      <rPr>
        <sz val="12"/>
        <rFont val="Times New Roman"/>
        <charset val="134"/>
      </rPr>
      <t>2</t>
    </r>
    <r>
      <rPr>
        <sz val="12"/>
        <rFont val="宋体"/>
        <charset val="134"/>
      </rPr>
      <t>口；改建基地内便道、作业道</t>
    </r>
    <r>
      <rPr>
        <sz val="12"/>
        <rFont val="Times New Roman"/>
        <charset val="134"/>
      </rPr>
      <t>2km</t>
    </r>
    <r>
      <rPr>
        <sz val="12"/>
        <rFont val="宋体"/>
        <charset val="134"/>
      </rPr>
      <t>；低效林改造</t>
    </r>
    <r>
      <rPr>
        <sz val="12"/>
        <rFont val="Times New Roman"/>
        <charset val="134"/>
      </rPr>
      <t>1500</t>
    </r>
    <r>
      <rPr>
        <sz val="12"/>
        <rFont val="宋体"/>
        <charset val="134"/>
      </rPr>
      <t>亩；建立标准化智慧化数字化农业建设项目。</t>
    </r>
  </si>
  <si>
    <t>偏柏村、石卡村、鱼水村</t>
  </si>
  <si>
    <t>重庆瀚婷油茶有限公司</t>
  </si>
  <si>
    <t>瀚婷标准化油茶示范基地建设</t>
  </si>
  <si>
    <r>
      <rPr>
        <sz val="12"/>
        <rFont val="宋体"/>
        <charset val="134"/>
      </rPr>
      <t>修建基地蓄水池</t>
    </r>
    <r>
      <rPr>
        <sz val="12"/>
        <rFont val="Times New Roman"/>
        <charset val="134"/>
      </rPr>
      <t>2</t>
    </r>
    <r>
      <rPr>
        <sz val="12"/>
        <rFont val="宋体"/>
        <charset val="134"/>
      </rPr>
      <t>口；改建基地内便道、作业道</t>
    </r>
    <r>
      <rPr>
        <sz val="12"/>
        <rFont val="Times New Roman"/>
        <charset val="134"/>
      </rPr>
      <t>2km</t>
    </r>
    <r>
      <rPr>
        <sz val="12"/>
        <rFont val="宋体"/>
        <charset val="134"/>
      </rPr>
      <t>；改造、管护低效林</t>
    </r>
    <r>
      <rPr>
        <sz val="12"/>
        <rFont val="Times New Roman"/>
        <charset val="134"/>
      </rPr>
      <t>1500</t>
    </r>
    <r>
      <rPr>
        <sz val="12"/>
        <rFont val="宋体"/>
        <charset val="134"/>
      </rPr>
      <t>亩，建设400亩标准化油茶示范基地。</t>
    </r>
  </si>
  <si>
    <t>建设内容、项目名称、资金额度</t>
  </si>
  <si>
    <t>油茶种植基地扩面提质</t>
  </si>
  <si>
    <t>新建油茶标准化种植基地6.3万亩，改造低效林8万亩</t>
  </si>
  <si>
    <t>产业园各乡镇</t>
  </si>
  <si>
    <t>酉州生态农业有限公司、油茶专业合作社、种植大户等</t>
  </si>
  <si>
    <t>新增</t>
  </si>
  <si>
    <t>油茶产业基地基础设施提升</t>
  </si>
  <si>
    <t>新建和改造油茶基地产业道路300公里，对龙潭灌区进行提升改造，提升油茶基地灌溉水源保障能力</t>
  </si>
  <si>
    <t>酉州生态农业有限公司、县水利局等</t>
  </si>
  <si>
    <t>精深加工</t>
  </si>
  <si>
    <t>油茶皂素生物提取研发项目</t>
  </si>
  <si>
    <r>
      <rPr>
        <sz val="12"/>
        <rFont val="宋体"/>
        <charset val="134"/>
      </rPr>
      <t>在酉阳工业园区建设约</t>
    </r>
    <r>
      <rPr>
        <sz val="12"/>
        <rFont val="Times New Roman"/>
        <charset val="134"/>
      </rPr>
      <t>150</t>
    </r>
    <r>
      <rPr>
        <sz val="12"/>
        <rFont val="宋体"/>
        <charset val="134"/>
      </rPr>
      <t>平方米万级净化间和约</t>
    </r>
    <r>
      <rPr>
        <sz val="12"/>
        <rFont val="Times New Roman"/>
        <charset val="134"/>
      </rPr>
      <t>450</t>
    </r>
    <r>
      <rPr>
        <sz val="12"/>
        <rFont val="宋体"/>
        <charset val="134"/>
      </rPr>
      <t>平方米普通洁净间，在酉阳工业园区建设约</t>
    </r>
    <r>
      <rPr>
        <sz val="12"/>
        <rFont val="Times New Roman"/>
        <charset val="134"/>
      </rPr>
      <t>300</t>
    </r>
    <r>
      <rPr>
        <sz val="12"/>
        <rFont val="宋体"/>
        <charset val="134"/>
      </rPr>
      <t>平方米万级净化间（挂牌酉阳国家现代农业产业园油茶皂素研究基地），构建油茶皂素科技研发创新平台；购置油茶皂素、油茶甾醇相关生化研究的检验检测设备一批；自研改良亚临界萃取山茶油和甾醇试验设备一套，自研高活性医用级油茶皂素提取试验设备一套；建设</t>
    </r>
    <r>
      <rPr>
        <sz val="12"/>
        <rFont val="Times New Roman"/>
        <charset val="134"/>
      </rPr>
      <t>1000</t>
    </r>
    <r>
      <rPr>
        <sz val="12"/>
        <rFont val="宋体"/>
        <charset val="134"/>
      </rPr>
      <t>吨级油茶皂素原料和成品冷风仓库一个，建设</t>
    </r>
    <r>
      <rPr>
        <sz val="12"/>
        <rFont val="Times New Roman"/>
        <charset val="134"/>
      </rPr>
      <t>80</t>
    </r>
    <r>
      <rPr>
        <sz val="12"/>
        <rFont val="宋体"/>
        <charset val="134"/>
      </rPr>
      <t>吨山茶油冷风仓库一个，建设</t>
    </r>
    <r>
      <rPr>
        <sz val="12"/>
        <rFont val="Times New Roman"/>
        <charset val="134"/>
      </rPr>
      <t>300</t>
    </r>
    <r>
      <rPr>
        <sz val="12"/>
        <rFont val="宋体"/>
        <charset val="134"/>
      </rPr>
      <t>吨油茶果冷风干燥仓库一个；拓展油茶皂素电商销售平台和渠道等。</t>
    </r>
  </si>
  <si>
    <t>酉阳工业园</t>
  </si>
  <si>
    <t>重庆三区油茶科技有限公司</t>
  </si>
  <si>
    <t>精 深 加 工</t>
  </si>
  <si>
    <t>茶皂素提取加工厂建设</t>
  </si>
  <si>
    <r>
      <rPr>
        <sz val="12"/>
        <rFont val="宋体"/>
        <charset val="134"/>
      </rPr>
      <t>改善提升加工工艺，建设年提取茶皂素</t>
    </r>
    <r>
      <rPr>
        <sz val="12"/>
        <rFont val="Times New Roman"/>
        <charset val="134"/>
      </rPr>
      <t>5000</t>
    </r>
    <r>
      <rPr>
        <sz val="12"/>
        <rFont val="宋体"/>
        <charset val="134"/>
      </rPr>
      <t>吨加工厂，购置茶皂素提取设备、购置干燥、脱臭、蒸脱及其他配套设备设施。</t>
    </r>
  </si>
  <si>
    <t>麻旺镇</t>
  </si>
  <si>
    <t>重庆酉州油茶科技有限公司</t>
  </si>
  <si>
    <t>实施主体、建设内容、项目名称</t>
  </si>
  <si>
    <t>五福盈茶果精深加工厂项目</t>
  </si>
  <si>
    <r>
      <rPr>
        <sz val="12"/>
        <rFont val="宋体"/>
        <charset val="134"/>
      </rPr>
      <t>搬迁现有加工厂至板溪工业园区，对现有生产工艺、技术、设备进行提档升级，建设集青果脱蒲烘干、茶籽物理压榨、原油自动精炼、自动灌装、成品储存、日化产品研发及生产等为一体的现代标准化精深加工厂，配套建设质量检测、废弃物处理、溯源系统、物流转运等，建成后年产加工茶果</t>
    </r>
    <r>
      <rPr>
        <sz val="12"/>
        <rFont val="Times New Roman"/>
        <charset val="134"/>
      </rPr>
      <t>5000</t>
    </r>
    <r>
      <rPr>
        <sz val="12"/>
        <rFont val="宋体"/>
        <charset val="134"/>
      </rPr>
      <t>吨。</t>
    </r>
  </si>
  <si>
    <t>板溪工业园</t>
  </si>
  <si>
    <t>油茶籽油加工技术改造及储油能力提升</t>
  </si>
  <si>
    <t>压榨工艺改造提升、精炼工艺改造建设、储油能力建设、原料及饼壳车间改建、更衣洗手消毒房间及门卫室建设、相关配套基建装修等</t>
  </si>
  <si>
    <t>重庆琥珀油茶有限公司</t>
  </si>
  <si>
    <t>实施主体、项目名称、资金额度</t>
  </si>
  <si>
    <t>加工能力提升项目</t>
  </si>
  <si>
    <r>
      <rPr>
        <sz val="12"/>
        <rFont val="宋体"/>
        <charset val="134"/>
      </rPr>
      <t>建设日生产茶油</t>
    </r>
    <r>
      <rPr>
        <sz val="12"/>
        <rFont val="Times New Roman"/>
        <charset val="134"/>
      </rPr>
      <t>100</t>
    </r>
    <r>
      <rPr>
        <sz val="12"/>
        <rFont val="宋体"/>
        <charset val="134"/>
      </rPr>
      <t>吨加工车间；新建</t>
    </r>
    <r>
      <rPr>
        <sz val="12"/>
        <rFont val="Times New Roman"/>
        <charset val="134"/>
      </rPr>
      <t>250</t>
    </r>
    <r>
      <rPr>
        <sz val="12"/>
        <rFont val="宋体"/>
        <charset val="134"/>
      </rPr>
      <t>吨油料存储罐及配套设施，提升茶油及茶油衍生产品原料存储能力。</t>
    </r>
  </si>
  <si>
    <t>重庆琥珀茶油有限公司</t>
  </si>
  <si>
    <t>茶菜调和油加工生产线及存储能力建设</t>
  </si>
  <si>
    <r>
      <rPr>
        <sz val="12"/>
        <rFont val="宋体"/>
        <charset val="134"/>
      </rPr>
      <t>建设日产</t>
    </r>
    <r>
      <rPr>
        <sz val="12"/>
        <rFont val="Times New Roman"/>
        <charset val="134"/>
      </rPr>
      <t>150T/D</t>
    </r>
    <r>
      <rPr>
        <sz val="12"/>
        <rFont val="宋体"/>
        <charset val="134"/>
      </rPr>
      <t>茶菜调和油压榨生产线</t>
    </r>
    <r>
      <rPr>
        <sz val="12"/>
        <rFont val="Times New Roman"/>
        <charset val="134"/>
      </rPr>
      <t>1</t>
    </r>
    <r>
      <rPr>
        <sz val="12"/>
        <rFont val="宋体"/>
        <charset val="134"/>
      </rPr>
      <t>条，建设日处理</t>
    </r>
    <r>
      <rPr>
        <sz val="12"/>
        <rFont val="Times New Roman"/>
        <charset val="134"/>
      </rPr>
      <t>200T/D</t>
    </r>
    <r>
      <rPr>
        <sz val="12"/>
        <rFont val="宋体"/>
        <charset val="134"/>
      </rPr>
      <t>茶菜调和油精炼生产线</t>
    </r>
    <r>
      <rPr>
        <sz val="12"/>
        <rFont val="Times New Roman"/>
        <charset val="134"/>
      </rPr>
      <t>1</t>
    </r>
    <r>
      <rPr>
        <sz val="12"/>
        <rFont val="宋体"/>
        <charset val="134"/>
      </rPr>
      <t>条，建设日灌装</t>
    </r>
    <r>
      <rPr>
        <sz val="12"/>
        <rFont val="Times New Roman"/>
        <charset val="134"/>
      </rPr>
      <t>200T/D</t>
    </r>
    <r>
      <rPr>
        <sz val="12"/>
        <rFont val="宋体"/>
        <charset val="134"/>
      </rPr>
      <t>茶菜调和油生产线，茶油调和油罐区建设，建设</t>
    </r>
    <r>
      <rPr>
        <sz val="12"/>
        <rFont val="Times New Roman"/>
        <charset val="134"/>
      </rPr>
      <t>PLC</t>
    </r>
    <r>
      <rPr>
        <sz val="12"/>
        <rFont val="宋体"/>
        <charset val="134"/>
      </rPr>
      <t>自控系统</t>
    </r>
    <r>
      <rPr>
        <sz val="12"/>
        <rFont val="Times New Roman"/>
        <charset val="134"/>
      </rPr>
      <t>1</t>
    </r>
    <r>
      <rPr>
        <sz val="12"/>
        <rFont val="宋体"/>
        <charset val="134"/>
      </rPr>
      <t>套，产品研发及检测中心建设。</t>
    </r>
  </si>
  <si>
    <t>重庆琥珀生态农业发展有限公司</t>
  </si>
  <si>
    <t>产品研发及检测平台建设</t>
  </si>
  <si>
    <r>
      <rPr>
        <sz val="12"/>
        <rFont val="Times New Roman"/>
        <charset val="134"/>
      </rPr>
      <t>1</t>
    </r>
    <r>
      <rPr>
        <sz val="12"/>
        <rFont val="宋体"/>
        <charset val="134"/>
      </rPr>
      <t>、建设无菌实验室</t>
    </r>
    <r>
      <rPr>
        <sz val="12"/>
        <rFont val="Times New Roman"/>
        <charset val="134"/>
      </rPr>
      <t>60</t>
    </r>
    <r>
      <rPr>
        <sz val="12"/>
        <rFont val="宋体"/>
        <charset val="134"/>
      </rPr>
      <t>㎡、超净工作台等设施</t>
    </r>
    <r>
      <rPr>
        <sz val="12"/>
        <rFont val="Times New Roman"/>
        <charset val="134"/>
      </rPr>
      <t>3</t>
    </r>
    <r>
      <rPr>
        <sz val="12"/>
        <rFont val="宋体"/>
        <charset val="134"/>
      </rPr>
      <t>套；</t>
    </r>
    <r>
      <rPr>
        <sz val="12"/>
        <rFont val="Times New Roman"/>
        <charset val="134"/>
      </rPr>
      <t>2</t>
    </r>
    <r>
      <rPr>
        <sz val="12"/>
        <rFont val="宋体"/>
        <charset val="134"/>
      </rPr>
      <t>、购置气相色谱仪、菌落计数器、荧光定量真菌毒素快速检测仪、综合食品安全检测仪等设备</t>
    </r>
    <r>
      <rPr>
        <sz val="12"/>
        <rFont val="Times New Roman"/>
        <charset val="134"/>
      </rPr>
      <t>60</t>
    </r>
    <r>
      <rPr>
        <sz val="12"/>
        <rFont val="宋体"/>
        <charset val="134"/>
      </rPr>
      <t>台（套），构建产品研发及检测平台。</t>
    </r>
  </si>
  <si>
    <t>可大乡吴家村鲜果储存处理中心</t>
  </si>
  <si>
    <r>
      <rPr>
        <sz val="12"/>
        <rFont val="宋体"/>
        <charset val="134"/>
      </rPr>
      <t>建设年产</t>
    </r>
    <r>
      <rPr>
        <sz val="12"/>
        <rFont val="Times New Roman"/>
        <charset val="134"/>
      </rPr>
      <t>5000</t>
    </r>
    <r>
      <rPr>
        <sz val="12"/>
        <rFont val="宋体"/>
        <charset val="134"/>
      </rPr>
      <t>吨的油茶鲜果仓储处理中心，主要有仓储、烘焙、剥壳、筛选输送等。</t>
    </r>
  </si>
  <si>
    <t>初加工改造提升项目</t>
  </si>
  <si>
    <t>提升现有初加工厂，进行设备煤改电改造，对现有产地仓储设施改造。</t>
  </si>
  <si>
    <t>车田乡</t>
  </si>
  <si>
    <t>重庆嘉倍农业开发有限公司</t>
  </si>
  <si>
    <t>车田乡山茶油深加工区改造提升</t>
  </si>
  <si>
    <r>
      <rPr>
        <sz val="12"/>
        <rFont val="宋体"/>
        <charset val="134"/>
      </rPr>
      <t>建设</t>
    </r>
    <r>
      <rPr>
        <sz val="12"/>
        <rFont val="Times New Roman"/>
        <charset val="134"/>
      </rPr>
      <t>1500t</t>
    </r>
    <r>
      <rPr>
        <sz val="12"/>
        <rFont val="宋体"/>
        <charset val="134"/>
      </rPr>
      <t>山茶油生产车间，建设智能化罐装及包装流水线工艺提升工程，</t>
    </r>
    <r>
      <rPr>
        <sz val="12"/>
        <rFont val="Times New Roman"/>
        <charset val="134"/>
      </rPr>
      <t>4</t>
    </r>
    <r>
      <rPr>
        <sz val="12"/>
        <rFont val="宋体"/>
        <charset val="134"/>
      </rPr>
      <t>个</t>
    </r>
    <r>
      <rPr>
        <sz val="12"/>
        <rFont val="Times New Roman"/>
        <charset val="134"/>
      </rPr>
      <t>400t</t>
    </r>
    <r>
      <rPr>
        <sz val="12"/>
        <rFont val="宋体"/>
        <charset val="134"/>
      </rPr>
      <t>储油设施罐；导热油炼油工艺升级改造；加工配套设施设备购置安装工程建设</t>
    </r>
  </si>
  <si>
    <t>项目名称、建设内容</t>
  </si>
  <si>
    <t>油茶加工中心建设</t>
  </si>
  <si>
    <t>新建加工厂1座，提升改造油茶初加工厂6座，配备脱壳、烘干、存储、运输等设备装备，提升初加工和仓储集散能力</t>
  </si>
  <si>
    <t>产业园</t>
  </si>
  <si>
    <t>各油茶专业合作社</t>
  </si>
  <si>
    <t>科技支撑</t>
  </si>
  <si>
    <t>本地高产良种油茶新品种培育推广及绿色防控示范项目</t>
  </si>
  <si>
    <r>
      <rPr>
        <sz val="12"/>
        <rFont val="宋体"/>
        <charset val="134"/>
      </rPr>
      <t>完成</t>
    </r>
    <r>
      <rPr>
        <sz val="12"/>
        <rFont val="Times New Roman"/>
        <charset val="134"/>
      </rPr>
      <t>20</t>
    </r>
    <r>
      <rPr>
        <sz val="12"/>
        <rFont val="宋体"/>
        <charset val="134"/>
      </rPr>
      <t>个油茶新品种优树的选育，建设试验地基地</t>
    </r>
    <r>
      <rPr>
        <sz val="12"/>
        <rFont val="Times New Roman"/>
        <charset val="134"/>
      </rPr>
      <t>30</t>
    </r>
    <r>
      <rPr>
        <sz val="12"/>
        <rFont val="宋体"/>
        <charset val="134"/>
      </rPr>
      <t>亩；油茶种质资源库</t>
    </r>
    <r>
      <rPr>
        <sz val="12"/>
        <rFont val="Times New Roman"/>
        <charset val="134"/>
      </rPr>
      <t>100</t>
    </r>
    <r>
      <rPr>
        <sz val="12"/>
        <rFont val="宋体"/>
        <charset val="134"/>
      </rPr>
      <t>亩；建设试验示范基地基地</t>
    </r>
    <r>
      <rPr>
        <sz val="12"/>
        <rFont val="Times New Roman"/>
        <charset val="134"/>
      </rPr>
      <t>1</t>
    </r>
    <r>
      <rPr>
        <sz val="12"/>
        <rFont val="宋体"/>
        <charset val="134"/>
      </rPr>
      <t>个</t>
    </r>
    <r>
      <rPr>
        <sz val="12"/>
        <rFont val="Times New Roman"/>
        <charset val="134"/>
      </rPr>
      <t>500</t>
    </r>
    <r>
      <rPr>
        <sz val="12"/>
        <rFont val="宋体"/>
        <charset val="134"/>
      </rPr>
      <t>亩，并配套相关科研设施设备。</t>
    </r>
  </si>
  <si>
    <t>龙潭镇、泔溪镇</t>
  </si>
  <si>
    <t>科 技 支 撑</t>
  </si>
  <si>
    <t>本地高产良种油茶新品种培育推广及绿色防控示范</t>
  </si>
  <si>
    <r>
      <rPr>
        <sz val="12"/>
        <rFont val="宋体"/>
        <charset val="134"/>
      </rPr>
      <t>培育油茶良种苗木</t>
    </r>
    <r>
      <rPr>
        <sz val="12"/>
        <rFont val="Times New Roman"/>
        <charset val="134"/>
      </rPr>
      <t>1200</t>
    </r>
    <r>
      <rPr>
        <sz val="12"/>
        <rFont val="宋体"/>
        <charset val="134"/>
      </rPr>
      <t>万株；收集</t>
    </r>
    <r>
      <rPr>
        <sz val="12"/>
        <rFont val="Times New Roman"/>
        <charset val="134"/>
      </rPr>
      <t>20</t>
    </r>
    <r>
      <rPr>
        <sz val="12"/>
        <rFont val="宋体"/>
        <charset val="134"/>
      </rPr>
      <t>个油茶新品种优树，建设试验基地</t>
    </r>
    <r>
      <rPr>
        <sz val="12"/>
        <rFont val="Times New Roman"/>
        <charset val="134"/>
      </rPr>
      <t>30</t>
    </r>
    <r>
      <rPr>
        <sz val="12"/>
        <rFont val="宋体"/>
        <charset val="134"/>
      </rPr>
      <t>亩；建设油茶种质资源库</t>
    </r>
    <r>
      <rPr>
        <sz val="12"/>
        <rFont val="Times New Roman"/>
        <charset val="134"/>
      </rPr>
      <t>100</t>
    </r>
    <r>
      <rPr>
        <sz val="12"/>
        <rFont val="宋体"/>
        <charset val="134"/>
      </rPr>
      <t>亩</t>
    </r>
  </si>
  <si>
    <t>重庆武陵山油茶研究院有限公司</t>
  </si>
  <si>
    <t>油茶品种资源库及科技创新平台</t>
  </si>
  <si>
    <r>
      <rPr>
        <sz val="12"/>
        <rFont val="宋体"/>
        <charset val="134"/>
      </rPr>
      <t>开展重点攻关本地良种品系和技术推广，攻关栽培环节中的土壤配肥、树冠修建、病虫绿色防控等核心栽培管理技术，开展轻简化机械化技术研究，高产油茶栽培、修建、施肥、宜机化管理技术，建设资源库</t>
    </r>
    <r>
      <rPr>
        <sz val="12"/>
        <rFont val="Times New Roman"/>
        <charset val="134"/>
      </rPr>
      <t>100</t>
    </r>
    <r>
      <rPr>
        <sz val="12"/>
        <rFont val="宋体"/>
        <charset val="134"/>
      </rPr>
      <t>亩，建设质量安全信息平台。</t>
    </r>
  </si>
  <si>
    <t>泔溪镇、板溪镇、麻旺等乡镇</t>
  </si>
  <si>
    <t>重庆市农科院、重庆市林科院、酉阳油茶研究所</t>
  </si>
  <si>
    <t>油茶品种资源库及科技创新平台建设</t>
  </si>
  <si>
    <t>板溪镇、车田乡等乡镇</t>
  </si>
  <si>
    <t>重庆市林科院</t>
  </si>
  <si>
    <t>实施主体、资金额度</t>
  </si>
  <si>
    <t>茶油增值加工及副产物绿色高效利用关键技术研究示范</t>
  </si>
  <si>
    <t>开展酉阳油茶原料品质、冷榨茶油健康功能、副产物增值利研究及茶油加工技术集成创新、新产品创制、产品开发。</t>
  </si>
  <si>
    <t>酉阳县油茶产业协会</t>
  </si>
  <si>
    <t>油茶产业大脑及数字化建设</t>
  </si>
  <si>
    <t>围绕油茶全产业链环节，以示范基地+产业大脑模式，构建产业数据资源库、数字化管控系统、全环节赋码系统、产业驾驶舱、示范基地，新建5G基站等通讯设施，建设数字乡村，提升产业园数字化设施水平。</t>
  </si>
  <si>
    <t>重庆酉州油茶科技有限公司、油茶产业协会、县经信委等</t>
  </si>
  <si>
    <t>品牌营销</t>
  </si>
  <si>
    <t>酉阳茶油市场化品牌推广及供应链销售网点建设项目</t>
  </si>
  <si>
    <r>
      <rPr>
        <sz val="12"/>
        <rFont val="Times New Roman"/>
        <charset val="134"/>
      </rPr>
      <t>1</t>
    </r>
    <r>
      <rPr>
        <sz val="12"/>
        <rFont val="宋体"/>
        <charset val="134"/>
      </rPr>
      <t>、高速</t>
    </r>
    <r>
      <rPr>
        <sz val="12"/>
        <rFont val="Times New Roman"/>
        <charset val="134"/>
      </rPr>
      <t>T</t>
    </r>
    <r>
      <rPr>
        <sz val="12"/>
        <rFont val="宋体"/>
        <charset val="134"/>
      </rPr>
      <t>型宣传牌建设</t>
    </r>
    <r>
      <rPr>
        <sz val="12"/>
        <rFont val="Times New Roman"/>
        <charset val="134"/>
      </rPr>
      <t>5</t>
    </r>
    <r>
      <rPr>
        <sz val="12"/>
        <rFont val="宋体"/>
        <charset val="134"/>
      </rPr>
      <t>块；</t>
    </r>
    <r>
      <rPr>
        <sz val="12"/>
        <rFont val="Times New Roman"/>
        <charset val="134"/>
      </rPr>
      <t>2</t>
    </r>
    <r>
      <rPr>
        <sz val="12"/>
        <rFont val="宋体"/>
        <charset val="134"/>
      </rPr>
      <t>、重庆西站（高铁站）到达厅包柱广告位</t>
    </r>
    <r>
      <rPr>
        <sz val="12"/>
        <rFont val="Times New Roman"/>
        <charset val="134"/>
      </rPr>
      <t>7</t>
    </r>
    <r>
      <rPr>
        <sz val="12"/>
        <rFont val="宋体"/>
        <charset val="134"/>
      </rPr>
      <t>块；</t>
    </r>
    <r>
      <rPr>
        <sz val="12"/>
        <rFont val="Times New Roman"/>
        <charset val="134"/>
      </rPr>
      <t xml:space="preserve">  3</t>
    </r>
    <r>
      <rPr>
        <sz val="12"/>
        <rFont val="宋体"/>
        <charset val="134"/>
      </rPr>
      <t>、品牌宣传手册设计与制作；</t>
    </r>
    <r>
      <rPr>
        <sz val="12"/>
        <rFont val="Times New Roman"/>
        <charset val="134"/>
      </rPr>
      <t xml:space="preserve">  4</t>
    </r>
    <r>
      <rPr>
        <sz val="12"/>
        <rFont val="宋体"/>
        <charset val="134"/>
      </rPr>
      <t>、酉阳茶油官方短视频打造运营；</t>
    </r>
    <r>
      <rPr>
        <sz val="12"/>
        <rFont val="Times New Roman"/>
        <charset val="134"/>
      </rPr>
      <t>5</t>
    </r>
    <r>
      <rPr>
        <sz val="12"/>
        <rFont val="宋体"/>
        <charset val="134"/>
      </rPr>
      <t>、重庆轻轨媒体品牌宣传；</t>
    </r>
    <r>
      <rPr>
        <sz val="12"/>
        <rFont val="Times New Roman"/>
        <charset val="134"/>
      </rPr>
      <t xml:space="preserve"> 6</t>
    </r>
    <r>
      <rPr>
        <sz val="12"/>
        <rFont val="宋体"/>
        <charset val="134"/>
      </rPr>
      <t>、社区媒体宣传；</t>
    </r>
    <r>
      <rPr>
        <sz val="12"/>
        <rFont val="Times New Roman"/>
        <charset val="134"/>
      </rPr>
      <t xml:space="preserve"> 7</t>
    </r>
    <r>
      <rPr>
        <sz val="12"/>
        <rFont val="宋体"/>
        <charset val="134"/>
      </rPr>
      <t>、茶油文化节及直播活动；</t>
    </r>
    <r>
      <rPr>
        <sz val="12"/>
        <rFont val="Times New Roman"/>
        <charset val="134"/>
      </rPr>
      <t>8</t>
    </r>
    <r>
      <rPr>
        <sz val="12"/>
        <rFont val="宋体"/>
        <charset val="134"/>
      </rPr>
      <t>、央视媒体宣传。</t>
    </r>
    <r>
      <rPr>
        <sz val="12"/>
        <rFont val="Times New Roman"/>
        <charset val="134"/>
      </rPr>
      <t xml:space="preserve"> 9</t>
    </r>
    <r>
      <rPr>
        <sz val="12"/>
        <rFont val="宋体"/>
        <charset val="134"/>
      </rPr>
      <t>、广州市、北京市、成都市建设线下零售直营网点各一个。</t>
    </r>
    <r>
      <rPr>
        <sz val="12"/>
        <rFont val="Times New Roman"/>
        <charset val="134"/>
      </rPr>
      <t>10</t>
    </r>
    <r>
      <rPr>
        <sz val="12"/>
        <rFont val="宋体"/>
        <charset val="134"/>
      </rPr>
      <t>、在中大型卖场建设茶油专柜及日化用品专柜。</t>
    </r>
    <r>
      <rPr>
        <sz val="12"/>
        <rFont val="Times New Roman"/>
        <charset val="134"/>
      </rPr>
      <t xml:space="preserve">  11</t>
    </r>
    <r>
      <rPr>
        <sz val="12"/>
        <rFont val="宋体"/>
        <charset val="134"/>
      </rPr>
      <t>、建设会员销售体系线上生态系统一个。</t>
    </r>
  </si>
  <si>
    <t>酉阳县等</t>
  </si>
  <si>
    <t>品 牌 营 销</t>
  </si>
  <si>
    <t>油茶品牌体系建设</t>
  </si>
  <si>
    <r>
      <rPr>
        <sz val="12"/>
        <rFont val="Times New Roman"/>
        <charset val="134"/>
      </rPr>
      <t>1</t>
    </r>
    <r>
      <rPr>
        <sz val="12"/>
        <rFont val="宋体"/>
        <charset val="134"/>
      </rPr>
      <t>、高速</t>
    </r>
    <r>
      <rPr>
        <sz val="12"/>
        <rFont val="Times New Roman"/>
        <charset val="134"/>
      </rPr>
      <t>T</t>
    </r>
    <r>
      <rPr>
        <sz val="12"/>
        <rFont val="宋体"/>
        <charset val="134"/>
      </rPr>
      <t>型宣传牌建设</t>
    </r>
    <r>
      <rPr>
        <sz val="12"/>
        <rFont val="Times New Roman"/>
        <charset val="134"/>
      </rPr>
      <t>2</t>
    </r>
    <r>
      <rPr>
        <sz val="12"/>
        <rFont val="宋体"/>
        <charset val="134"/>
      </rPr>
      <t>块；</t>
    </r>
    <r>
      <rPr>
        <sz val="12"/>
        <rFont val="Times New Roman"/>
        <charset val="134"/>
      </rPr>
      <t>2</t>
    </r>
    <r>
      <rPr>
        <sz val="12"/>
        <rFont val="宋体"/>
        <charset val="134"/>
      </rPr>
      <t>、重庆西站（高铁站）到达厅包柱广告位</t>
    </r>
    <r>
      <rPr>
        <sz val="12"/>
        <rFont val="Times New Roman"/>
        <charset val="134"/>
      </rPr>
      <t>7</t>
    </r>
    <r>
      <rPr>
        <sz val="12"/>
        <rFont val="宋体"/>
        <charset val="134"/>
      </rPr>
      <t>块；</t>
    </r>
    <r>
      <rPr>
        <sz val="12"/>
        <rFont val="Times New Roman"/>
        <charset val="134"/>
      </rPr>
      <t xml:space="preserve">  3</t>
    </r>
    <r>
      <rPr>
        <sz val="12"/>
        <rFont val="宋体"/>
        <charset val="134"/>
      </rPr>
      <t>、品牌宣传手册设计与制作；</t>
    </r>
    <r>
      <rPr>
        <sz val="12"/>
        <rFont val="Times New Roman"/>
        <charset val="134"/>
      </rPr>
      <t xml:space="preserve">  4</t>
    </r>
    <r>
      <rPr>
        <sz val="12"/>
        <rFont val="宋体"/>
        <charset val="134"/>
      </rPr>
      <t>、酉阳茶油官方短视频打造运营；</t>
    </r>
    <r>
      <rPr>
        <sz val="12"/>
        <rFont val="Times New Roman"/>
        <charset val="134"/>
      </rPr>
      <t>5</t>
    </r>
    <r>
      <rPr>
        <sz val="12"/>
        <rFont val="宋体"/>
        <charset val="134"/>
      </rPr>
      <t>、重庆轻轨媒体品牌宣传；</t>
    </r>
    <r>
      <rPr>
        <sz val="12"/>
        <rFont val="Times New Roman"/>
        <charset val="134"/>
      </rPr>
      <t xml:space="preserve"> 6</t>
    </r>
    <r>
      <rPr>
        <sz val="12"/>
        <rFont val="宋体"/>
        <charset val="134"/>
      </rPr>
      <t>、社区媒体宣传；</t>
    </r>
    <r>
      <rPr>
        <sz val="12"/>
        <rFont val="Times New Roman"/>
        <charset val="134"/>
      </rPr>
      <t xml:space="preserve"> 7</t>
    </r>
    <r>
      <rPr>
        <sz val="12"/>
        <rFont val="宋体"/>
        <charset val="134"/>
      </rPr>
      <t>、茶油文化节及直播活动；</t>
    </r>
    <r>
      <rPr>
        <sz val="12"/>
        <rFont val="Times New Roman"/>
        <charset val="134"/>
      </rPr>
      <t>8</t>
    </r>
    <r>
      <rPr>
        <sz val="12"/>
        <rFont val="宋体"/>
        <charset val="134"/>
      </rPr>
      <t>、央视媒体宣传。</t>
    </r>
  </si>
  <si>
    <t>酉阳县、重庆市等</t>
  </si>
  <si>
    <t>变更主体、资金额度、减少建设内容</t>
  </si>
  <si>
    <t>品牌体系建设及供应链拓展项目</t>
  </si>
  <si>
    <r>
      <rPr>
        <sz val="12"/>
        <rFont val="Times New Roman"/>
        <charset val="134"/>
      </rPr>
      <t>1</t>
    </r>
    <r>
      <rPr>
        <sz val="12"/>
        <rFont val="宋体"/>
        <charset val="134"/>
      </rPr>
      <t>、开发</t>
    </r>
    <r>
      <rPr>
        <sz val="12"/>
        <rFont val="Times New Roman"/>
        <charset val="134"/>
      </rPr>
      <t>“</t>
    </r>
    <r>
      <rPr>
        <sz val="12"/>
        <rFont val="宋体"/>
        <charset val="134"/>
      </rPr>
      <t>琥珀</t>
    </r>
    <r>
      <rPr>
        <sz val="12"/>
        <rFont val="Times New Roman"/>
        <charset val="134"/>
      </rPr>
      <t>”</t>
    </r>
    <r>
      <rPr>
        <sz val="12"/>
        <rFont val="宋体"/>
        <charset val="134"/>
      </rPr>
      <t>品牌纯茶油新产品；</t>
    </r>
    <r>
      <rPr>
        <sz val="12"/>
        <rFont val="Times New Roman"/>
        <charset val="134"/>
      </rPr>
      <t>2</t>
    </r>
    <r>
      <rPr>
        <sz val="12"/>
        <rFont val="宋体"/>
        <charset val="134"/>
      </rPr>
      <t>、开发</t>
    </r>
    <r>
      <rPr>
        <sz val="12"/>
        <rFont val="Times New Roman"/>
        <charset val="134"/>
      </rPr>
      <t>“</t>
    </r>
    <r>
      <rPr>
        <sz val="12"/>
        <rFont val="宋体"/>
        <charset val="134"/>
      </rPr>
      <t>阳光琥珀</t>
    </r>
    <r>
      <rPr>
        <sz val="12"/>
        <rFont val="Times New Roman"/>
        <charset val="134"/>
      </rPr>
      <t>”</t>
    </r>
    <r>
      <rPr>
        <sz val="12"/>
        <rFont val="宋体"/>
        <charset val="134"/>
      </rPr>
      <t>、</t>
    </r>
    <r>
      <rPr>
        <sz val="12"/>
        <rFont val="Times New Roman"/>
        <charset val="134"/>
      </rPr>
      <t>“</t>
    </r>
    <r>
      <rPr>
        <sz val="12"/>
        <rFont val="宋体"/>
        <charset val="134"/>
      </rPr>
      <t>琥珀坊</t>
    </r>
    <r>
      <rPr>
        <sz val="12"/>
        <rFont val="Times New Roman"/>
        <charset val="134"/>
      </rPr>
      <t>”</t>
    </r>
    <r>
      <rPr>
        <sz val="12"/>
        <rFont val="宋体"/>
        <charset val="134"/>
      </rPr>
      <t>、</t>
    </r>
    <r>
      <rPr>
        <sz val="12"/>
        <rFont val="Times New Roman"/>
        <charset val="134"/>
      </rPr>
      <t>“</t>
    </r>
    <r>
      <rPr>
        <sz val="12"/>
        <rFont val="宋体"/>
        <charset val="134"/>
      </rPr>
      <t>琥珀堂</t>
    </r>
    <r>
      <rPr>
        <sz val="12"/>
        <rFont val="Times New Roman"/>
        <charset val="134"/>
      </rPr>
      <t>”</t>
    </r>
    <r>
      <rPr>
        <sz val="12"/>
        <rFont val="宋体"/>
        <charset val="134"/>
      </rPr>
      <t>系列品牌的纯茶油、茶油调和油、茶油礼盒等产品，培育覆盖高、中、低消费人群的品牌体系。</t>
    </r>
    <r>
      <rPr>
        <sz val="12"/>
        <rFont val="Times New Roman"/>
        <charset val="134"/>
      </rPr>
      <t>3</t>
    </r>
    <r>
      <rPr>
        <sz val="12"/>
        <rFont val="宋体"/>
        <charset val="134"/>
      </rPr>
      <t>、通过会展、媒体广告等多种形式开展品牌宣传推广；</t>
    </r>
    <r>
      <rPr>
        <sz val="12"/>
        <rFont val="Times New Roman"/>
        <charset val="134"/>
      </rPr>
      <t>4</t>
    </r>
    <r>
      <rPr>
        <sz val="12"/>
        <rFont val="宋体"/>
        <charset val="134"/>
      </rPr>
      <t>、拓展互联网电商平台及专属渠道</t>
    </r>
    <r>
      <rPr>
        <sz val="12"/>
        <rFont val="Times New Roman"/>
        <charset val="134"/>
      </rPr>
      <t>+</t>
    </r>
    <r>
      <rPr>
        <sz val="12"/>
        <rFont val="宋体"/>
        <charset val="134"/>
      </rPr>
      <t>会员服务体系建设，打造线上销售服务平台；</t>
    </r>
    <r>
      <rPr>
        <sz val="12"/>
        <rFont val="Times New Roman"/>
        <charset val="134"/>
      </rPr>
      <t>5</t>
    </r>
    <r>
      <rPr>
        <sz val="12"/>
        <rFont val="宋体"/>
        <charset val="134"/>
      </rPr>
      <t>、建设沉浸式餐饮体验店，拓展产品销售渠道。</t>
    </r>
  </si>
  <si>
    <t>品牌体系建设及供应链拓展</t>
  </si>
  <si>
    <r>
      <rPr>
        <sz val="12"/>
        <rFont val="Times New Roman"/>
        <charset val="134"/>
      </rPr>
      <t>1</t>
    </r>
    <r>
      <rPr>
        <sz val="12"/>
        <rFont val="宋体"/>
        <charset val="134"/>
      </rPr>
      <t>、开发“琥珀”品牌纯茶油新产品；</t>
    </r>
    <r>
      <rPr>
        <sz val="12"/>
        <rFont val="Times New Roman"/>
        <charset val="134"/>
      </rPr>
      <t>2</t>
    </r>
    <r>
      <rPr>
        <sz val="12"/>
        <rFont val="宋体"/>
        <charset val="134"/>
      </rPr>
      <t>、开发“阳光琥珀”“琥珀坊”“琥珀堂”系列品牌的纯茶油、茶油调和油、茶油礼盒等产品；</t>
    </r>
    <r>
      <rPr>
        <sz val="12"/>
        <rFont val="Times New Roman"/>
        <charset val="134"/>
      </rPr>
      <t>3</t>
    </r>
    <r>
      <rPr>
        <sz val="12"/>
        <rFont val="宋体"/>
        <charset val="134"/>
      </rPr>
      <t>、通过会展、媒体广告等多种形式开展品牌宣传推广；</t>
    </r>
    <r>
      <rPr>
        <sz val="12"/>
        <rFont val="Times New Roman"/>
        <charset val="134"/>
      </rPr>
      <t>4</t>
    </r>
    <r>
      <rPr>
        <sz val="12"/>
        <rFont val="宋体"/>
        <charset val="134"/>
      </rPr>
      <t>、拓展互联网电商平台及专属渠道</t>
    </r>
    <r>
      <rPr>
        <sz val="12"/>
        <rFont val="Times New Roman"/>
        <charset val="134"/>
      </rPr>
      <t>+</t>
    </r>
    <r>
      <rPr>
        <sz val="12"/>
        <rFont val="宋体"/>
        <charset val="134"/>
      </rPr>
      <t>会员服务体系建设，打造线上销售服务平台；</t>
    </r>
    <r>
      <rPr>
        <sz val="12"/>
        <rFont val="Times New Roman"/>
        <charset val="134"/>
      </rPr>
      <t>5</t>
    </r>
    <r>
      <rPr>
        <sz val="12"/>
        <rFont val="宋体"/>
        <charset val="134"/>
      </rPr>
      <t>、广州市、北京市建设线下零售直营网点各一个；6、在中大型卖场建设茶油专柜及日化用品专柜。</t>
    </r>
  </si>
  <si>
    <t>品牌营销项目</t>
  </si>
  <si>
    <r>
      <rPr>
        <sz val="12"/>
        <rFont val="Times New Roman"/>
        <charset val="134"/>
      </rPr>
      <t xml:space="preserve"> 1.</t>
    </r>
    <r>
      <rPr>
        <sz val="12"/>
        <rFont val="宋体"/>
        <charset val="134"/>
      </rPr>
      <t>新建直播网点及设备；</t>
    </r>
    <r>
      <rPr>
        <sz val="12"/>
        <rFont val="Times New Roman"/>
        <charset val="134"/>
      </rPr>
      <t>2.</t>
    </r>
    <r>
      <rPr>
        <sz val="12"/>
        <rFont val="宋体"/>
        <charset val="134"/>
      </rPr>
      <t>新建零售专卖网点</t>
    </r>
    <r>
      <rPr>
        <sz val="12"/>
        <rFont val="Times New Roman"/>
        <charset val="134"/>
      </rPr>
      <t>4</t>
    </r>
    <r>
      <rPr>
        <sz val="12"/>
        <rFont val="宋体"/>
        <charset val="134"/>
      </rPr>
      <t>个；</t>
    </r>
    <r>
      <rPr>
        <sz val="12"/>
        <rFont val="Times New Roman"/>
        <charset val="134"/>
      </rPr>
      <t>3.</t>
    </r>
    <r>
      <rPr>
        <sz val="12"/>
        <rFont val="宋体"/>
        <charset val="134"/>
      </rPr>
      <t>新建餐饮体验店销售专区</t>
    </r>
    <r>
      <rPr>
        <sz val="12"/>
        <rFont val="Times New Roman"/>
        <charset val="134"/>
      </rPr>
      <t>5</t>
    </r>
    <r>
      <rPr>
        <sz val="12"/>
        <rFont val="宋体"/>
        <charset val="134"/>
      </rPr>
      <t>个；</t>
    </r>
    <r>
      <rPr>
        <sz val="12"/>
        <rFont val="Times New Roman"/>
        <charset val="134"/>
      </rPr>
      <t>4.</t>
    </r>
    <r>
      <rPr>
        <sz val="12"/>
        <rFont val="宋体"/>
        <charset val="134"/>
      </rPr>
      <t>建标准化山茶油直销门店</t>
    </r>
    <r>
      <rPr>
        <sz val="12"/>
        <rFont val="Times New Roman"/>
        <charset val="134"/>
      </rPr>
      <t>1</t>
    </r>
    <r>
      <rPr>
        <sz val="12"/>
        <rFont val="宋体"/>
        <charset val="134"/>
      </rPr>
      <t>个。</t>
    </r>
  </si>
  <si>
    <t>重庆</t>
  </si>
  <si>
    <t>重庆市</t>
  </si>
  <si>
    <t>油茶博览园及交易中心建设</t>
  </si>
  <si>
    <t>油茶品种科普博览、饮食文化及产品交易平台建设。</t>
  </si>
  <si>
    <t>酉阳县旅投集团</t>
  </si>
  <si>
    <t>国家油茶绿色地理标志、标准创建及推广</t>
  </si>
  <si>
    <t>创建有武陵山区特色地理标志。</t>
  </si>
  <si>
    <t>县农业农村委、县林业局</t>
  </si>
  <si>
    <t>酉阳油茶地理标志标准创建</t>
  </si>
  <si>
    <t>酉阳油茶研究所</t>
  </si>
  <si>
    <t>资金额度、项目名称</t>
  </si>
  <si>
    <t>油茶科技示范体验园项目</t>
  </si>
  <si>
    <t>油茶科技展览与体验示范。</t>
  </si>
  <si>
    <t>农业科技园区</t>
  </si>
  <si>
    <t>重庆市酉阳县桑竹农业开发有限责任公司</t>
  </si>
  <si>
    <r>
      <rPr>
        <sz val="12"/>
        <rFont val="Times New Roman"/>
        <charset val="134"/>
      </rPr>
      <t>“</t>
    </r>
    <r>
      <rPr>
        <sz val="12"/>
        <rFont val="宋体"/>
        <charset val="134"/>
      </rPr>
      <t>酉阳</t>
    </r>
    <r>
      <rPr>
        <sz val="12"/>
        <rFont val="Times New Roman"/>
        <charset val="134"/>
      </rPr>
      <t>800”</t>
    </r>
    <r>
      <rPr>
        <sz val="12"/>
        <rFont val="宋体"/>
        <charset val="134"/>
      </rPr>
      <t>区域公用品牌建设</t>
    </r>
  </si>
  <si>
    <r>
      <rPr>
        <sz val="12"/>
        <rFont val="宋体"/>
        <charset val="134"/>
      </rPr>
      <t>打造“酉阳</t>
    </r>
    <r>
      <rPr>
        <sz val="12"/>
        <rFont val="Times New Roman"/>
        <charset val="134"/>
      </rPr>
      <t>800</t>
    </r>
    <r>
      <rPr>
        <sz val="12"/>
        <rFont val="宋体"/>
        <charset val="134"/>
      </rPr>
      <t>”区域公用品牌，开展品牌形象设计、品牌广告宣传、品牌标准制定、开展品牌直播活动等，组建技术研发创新实验室及创新团队。</t>
    </r>
  </si>
  <si>
    <t>酉阳县、重庆等</t>
  </si>
  <si>
    <t>酉阳县生态农业协会</t>
  </si>
  <si>
    <t>主体培育</t>
  </si>
  <si>
    <t>市级龙头企业培育项目</t>
  </si>
  <si>
    <t>油茶产业市级龙头企业及酉阳规上企业培育。</t>
  </si>
  <si>
    <t>酉阳县</t>
  </si>
  <si>
    <t>主 体 培 育</t>
  </si>
  <si>
    <t>产业园经营主体贷款贴息</t>
  </si>
  <si>
    <t>对在产业园范围内从事与主导产业油茶相关生产经营活动的经营主体，按照重庆市有关规定提供贷款贴息 。</t>
  </si>
  <si>
    <t>县农业农村委、中国农发行酉阳支行、重庆农村商业银行等</t>
  </si>
  <si>
    <t>酉阳油茶产业嵌入式创新创业服务</t>
  </si>
  <si>
    <t>组建油茶产业专家服务团队，开展项目调研、能力提升培育和指导等。</t>
  </si>
  <si>
    <t>新项目名称</t>
  </si>
  <si>
    <t>完成土地划拨</t>
  </si>
  <si>
    <t>水产品交易中心</t>
  </si>
  <si>
    <t>电子商务平台</t>
  </si>
  <si>
    <t>综合服务中心</t>
  </si>
  <si>
    <t>文昌市智慧农业管理平台项目</t>
  </si>
  <si>
    <t>（六）</t>
  </si>
  <si>
    <t>良种繁育升级改造项目</t>
  </si>
  <si>
    <t>环境综合整治项目</t>
  </si>
  <si>
    <t>良种场示范基地建设项目</t>
  </si>
  <si>
    <t>标准化养殖池塘改造项目</t>
  </si>
  <si>
    <t>智能装备推广示范项目</t>
  </si>
  <si>
    <t>合并</t>
  </si>
  <si>
    <t>约亭勤富食品产业园</t>
  </si>
  <si>
    <t>百洋水产食品加工厂</t>
  </si>
  <si>
    <t>粤海饲料加工厂建设项目</t>
  </si>
  <si>
    <t>海大特种水产饲料项目</t>
  </si>
  <si>
    <r>
      <rPr>
        <sz val="12"/>
        <color theme="1"/>
        <rFont val="仿宋_GB2312"/>
        <charset val="134"/>
      </rPr>
      <t>百洋</t>
    </r>
    <r>
      <rPr>
        <sz val="12"/>
        <color theme="1"/>
        <rFont val="Times New Roman"/>
        <charset val="134"/>
      </rPr>
      <t>30</t>
    </r>
    <r>
      <rPr>
        <sz val="12"/>
        <color theme="1"/>
        <rFont val="仿宋_GB2312"/>
        <charset val="134"/>
      </rPr>
      <t>万吨配合饲料加工项目</t>
    </r>
  </si>
  <si>
    <t>水产品国际贸易仓储物流中心</t>
  </si>
  <si>
    <t>海南农产品质量检测站（约亭）</t>
  </si>
  <si>
    <t>全国知名美丽渔村</t>
  </si>
  <si>
    <t>村集体经济壮大示范点项目</t>
  </si>
  <si>
    <t>水产种业高峰论坛</t>
  </si>
  <si>
    <t>冯家湾开渔节等节庆活动</t>
  </si>
  <si>
    <t>修改</t>
  </si>
  <si>
    <t>建设
时限</t>
  </si>
  <si>
    <t>进度</t>
  </si>
  <si>
    <t>2000平米</t>
  </si>
  <si>
    <t>1400平米</t>
  </si>
  <si>
    <t>智能化控制技术实验室200平米，建立水产养殖精准投喂及环境智能调控技术试验平台；养殖大数据分析实验室100平米；养殖装备实验室400平米；无人化养殖场系统试验中心300平米，全程机械化养殖试验池塘200亩；办公室及宿舍200平米。</t>
  </si>
  <si>
    <t>15000平米</t>
  </si>
  <si>
    <t>主要建设实验室与办公室2000平米、育苗室、亲本培育室、育苗池、高位池塘、实验池塘20亩，实验车间600平米，宿舍30间等，及供电、供水、供气等配套设施。</t>
  </si>
  <si>
    <t>100000平米</t>
  </si>
  <si>
    <r>
      <rPr>
        <sz val="10.5"/>
        <rFont val="Times New Roman"/>
        <charset val="134"/>
      </rPr>
      <t>85</t>
    </r>
    <r>
      <rPr>
        <sz val="10.5"/>
        <rFont val="仿宋_GB2312"/>
        <charset val="134"/>
      </rPr>
      <t>亩</t>
    </r>
  </si>
  <si>
    <r>
      <rPr>
        <sz val="10.5"/>
        <rFont val="Times New Roman"/>
        <charset val="134"/>
      </rPr>
      <t>55</t>
    </r>
    <r>
      <rPr>
        <sz val="10.5"/>
        <rFont val="仿宋_GB2312"/>
        <charset val="134"/>
      </rPr>
      <t>亩</t>
    </r>
  </si>
  <si>
    <r>
      <rPr>
        <sz val="10.5"/>
        <rFont val="仿宋_GB2312"/>
        <charset val="134"/>
      </rPr>
      <t>主要建设种质扩繁中心、育种科研用地。项目主要有扩繁车间、苗种生产车间、选育生产车间、生产管理用房、科研用房、种业实验室等建筑单体。项目建成达产后，预计年产</t>
    </r>
    <r>
      <rPr>
        <sz val="10.5"/>
        <rFont val="Times New Roman"/>
        <charset val="134"/>
      </rPr>
      <t>20</t>
    </r>
    <r>
      <rPr>
        <sz val="10.5"/>
        <rFont val="仿宋_GB2312"/>
        <charset val="134"/>
      </rPr>
      <t>万对种虾、</t>
    </r>
    <r>
      <rPr>
        <sz val="10.5"/>
        <rFont val="Times New Roman"/>
        <charset val="134"/>
      </rPr>
      <t>200</t>
    </r>
    <r>
      <rPr>
        <sz val="10.5"/>
        <rFont val="仿宋_GB2312"/>
        <charset val="134"/>
      </rPr>
      <t>亿虾苗、</t>
    </r>
    <r>
      <rPr>
        <sz val="10.5"/>
        <rFont val="Times New Roman"/>
        <charset val="134"/>
      </rPr>
      <t>2</t>
    </r>
    <r>
      <rPr>
        <sz val="10.5"/>
        <rFont val="仿宋_GB2312"/>
        <charset val="134"/>
      </rPr>
      <t>亿尾石斑鱼苗、</t>
    </r>
    <r>
      <rPr>
        <sz val="10.5"/>
        <rFont val="Times New Roman"/>
        <charset val="134"/>
      </rPr>
      <t>5</t>
    </r>
    <r>
      <rPr>
        <sz val="10.5"/>
        <rFont val="仿宋_GB2312"/>
        <charset val="134"/>
      </rPr>
      <t>亿尾金鲳鱼苗等。</t>
    </r>
  </si>
  <si>
    <t>已签合同</t>
  </si>
  <si>
    <r>
      <rPr>
        <sz val="10.5"/>
        <rFont val="Times New Roman"/>
        <charset val="134"/>
      </rPr>
      <t>70</t>
    </r>
    <r>
      <rPr>
        <sz val="10.5"/>
        <rFont val="仿宋_GB2312"/>
        <charset val="134"/>
      </rPr>
      <t>亩</t>
    </r>
  </si>
  <si>
    <r>
      <rPr>
        <sz val="10.5"/>
        <rFont val="仿宋_GB2312"/>
        <charset val="134"/>
      </rPr>
      <t>建设一栋</t>
    </r>
    <r>
      <rPr>
        <sz val="10.5"/>
        <rFont val="Times New Roman"/>
        <charset val="134"/>
      </rPr>
      <t>2</t>
    </r>
    <r>
      <rPr>
        <sz val="10.5"/>
        <rFont val="仿宋_GB2312"/>
        <charset val="134"/>
      </rPr>
      <t>层养殖厂房，框架结构。试验养殖种类涵盖虾苗、东星斑、东风螺、特色养殖（海马、海葡萄。</t>
    </r>
  </si>
  <si>
    <t>思路调整</t>
  </si>
  <si>
    <t>水产品商贸物流交易中心（原水产品交易中心和电子商务中心2项目合并）</t>
  </si>
  <si>
    <r>
      <rPr>
        <sz val="10.5"/>
        <rFont val="Times New Roman"/>
        <charset val="134"/>
      </rPr>
      <t>20</t>
    </r>
    <r>
      <rPr>
        <sz val="10.5"/>
        <rFont val="仿宋_GB2312"/>
        <charset val="134"/>
      </rPr>
      <t>亩</t>
    </r>
  </si>
  <si>
    <r>
      <rPr>
        <sz val="10.5"/>
        <rFont val="仿宋_GB2312"/>
        <charset val="134"/>
      </rPr>
      <t>一是建设水产品交易中心。主要包括“七区一街一中心”，即无公害鲜活水产品交易区、冰鲜鱼和鱼制品交易区、特种名优水产品交易区、名优鱼类种苗交易区、无公害鱼饲料、鱼药、器械交易区、水产品加工区、活鱼贮藏区、餐饮住宿服务一条街和综合服务中心。
二是建设电子商务中心。整合淘宝网“特色中国</t>
    </r>
    <r>
      <rPr>
        <sz val="10.5"/>
        <rFont val="Arial"/>
        <charset val="134"/>
      </rPr>
      <t>•</t>
    </r>
    <r>
      <rPr>
        <sz val="10.5"/>
        <rFont val="仿宋_GB2312"/>
        <charset val="134"/>
      </rPr>
      <t>文昌馆”、京东、盒马等电子商务平台，园区出口基地、电商聚集园和电商专业村建设，实现线上线下融合发展。主要建设渔需物质交易区、冷库、休闲旅游服务区等，包含餐饮、酒店、公寓、银行、商业配套等</t>
    </r>
  </si>
  <si>
    <t>？</t>
  </si>
  <si>
    <r>
      <rPr>
        <sz val="10.5"/>
        <rFont val="仿宋_GB2312"/>
        <charset val="134"/>
      </rPr>
      <t>根据园区规划，远期需水量为</t>
    </r>
    <r>
      <rPr>
        <sz val="10.5"/>
        <rFont val="Times New Roman"/>
        <charset val="134"/>
      </rPr>
      <t>40</t>
    </r>
    <r>
      <rPr>
        <sz val="10.5"/>
        <rFont val="仿宋_GB2312"/>
        <charset val="134"/>
      </rPr>
      <t>万立方米</t>
    </r>
    <r>
      <rPr>
        <sz val="10.5"/>
        <rFont val="Times New Roman"/>
        <charset val="134"/>
      </rPr>
      <t>/</t>
    </r>
    <r>
      <rPr>
        <sz val="10.5"/>
        <rFont val="仿宋_GB2312"/>
        <charset val="134"/>
      </rPr>
      <t>天。主要由取水头部、取水管线、生产与辅助建筑工程（含取水泵房及其控制楼等）、导助航设施工程以及相关配套工程内容等。</t>
    </r>
  </si>
  <si>
    <r>
      <rPr>
        <sz val="10.5"/>
        <rFont val="仿宋_GB2312"/>
        <charset val="134"/>
      </rPr>
      <t>建设智慧云管理信息系统，占地面积</t>
    </r>
    <r>
      <rPr>
        <sz val="10.5"/>
        <rFont val="Times New Roman"/>
        <charset val="134"/>
      </rPr>
      <t>2000</t>
    </r>
    <r>
      <rPr>
        <sz val="10.5"/>
        <rFont val="仿宋_GB2312"/>
        <charset val="134"/>
      </rPr>
      <t>平方米。是整个产业园区的管控中枢，统一管理环境对监测信息、生产过程信息、水产品交易信息、质量安全追溯信息等。</t>
    </r>
  </si>
  <si>
    <t>建设思路要调整</t>
  </si>
  <si>
    <r>
      <rPr>
        <sz val="10.5"/>
        <rFont val="Times New Roman"/>
        <charset val="134"/>
      </rPr>
      <t>800</t>
    </r>
    <r>
      <rPr>
        <sz val="10.5"/>
        <rFont val="宋体"/>
        <charset val="134"/>
      </rPr>
      <t>亩</t>
    </r>
  </si>
  <si>
    <t>良种繁育升级改造项目 改名为：海水良种场示范基地建设项目</t>
  </si>
  <si>
    <t>2·3</t>
  </si>
  <si>
    <r>
      <rPr>
        <sz val="10.5"/>
        <rFont val="仿宋_GB2312"/>
        <charset val="134"/>
      </rPr>
      <t>重点示范推广池塘工程化循环水、工厂化循环水养殖、大水面生态增养殖、多营养层级综合养殖、等技术模式，建立“水产生态健康养殖技术模式推广基地”</t>
    </r>
    <r>
      <rPr>
        <sz val="10.5"/>
        <rFont val="Times New Roman"/>
        <charset val="134"/>
      </rPr>
      <t>3</t>
    </r>
    <r>
      <rPr>
        <sz val="10.5"/>
        <rFont val="仿宋_GB2312"/>
        <charset val="134"/>
      </rPr>
      <t>个以上。</t>
    </r>
  </si>
  <si>
    <t>环境综合整治项目 改名为：海水养殖示范区建设项目</t>
  </si>
  <si>
    <t>良种场示范基地建设项目 改名为：淡水良种场示范基地项目</t>
  </si>
  <si>
    <t>标准化养殖池塘改造项目 改名为：淡水养殖示范区建设项目</t>
  </si>
  <si>
    <r>
      <rPr>
        <sz val="10.5"/>
        <color rgb="FFFF0000"/>
        <rFont val="Times New Roman"/>
        <charset val="134"/>
      </rPr>
      <t>1000</t>
    </r>
    <r>
      <rPr>
        <sz val="10.5"/>
        <color rgb="FFFF0000"/>
        <rFont val="仿宋_GB2312"/>
        <charset val="134"/>
      </rPr>
      <t>亩</t>
    </r>
  </si>
  <si>
    <r>
      <rPr>
        <sz val="10.5"/>
        <color rgb="FFFF0000"/>
        <rFont val="Times New Roman"/>
        <charset val="134"/>
      </rPr>
      <t>28000</t>
    </r>
    <r>
      <rPr>
        <sz val="10.5"/>
        <color rgb="FFFF0000"/>
        <rFont val="仿宋_GB2312"/>
        <charset val="134"/>
      </rPr>
      <t>亩</t>
    </r>
  </si>
  <si>
    <t>智能装备推广示范项目 改名为：智能装备示范基地项目</t>
  </si>
  <si>
    <r>
      <rPr>
        <sz val="10.5"/>
        <color rgb="FFFF0000"/>
        <rFont val="Times New Roman"/>
        <charset val="134"/>
      </rPr>
      <t>2000</t>
    </r>
    <r>
      <rPr>
        <sz val="10.5"/>
        <color rgb="FFFF0000"/>
        <rFont val="仿宋_GB2312"/>
        <charset val="134"/>
      </rPr>
      <t>亩</t>
    </r>
  </si>
  <si>
    <t>合并项目</t>
  </si>
  <si>
    <t>饲料加工厂建设项目（包含：粤海饲料加工厂建设项目、海大特种水产饲料项目、百洋30万吨配合饲料加工项目）</t>
  </si>
  <si>
    <r>
      <rPr>
        <sz val="10.5"/>
        <rFont val="仿宋_GB2312"/>
        <charset val="134"/>
      </rPr>
      <t>年加工</t>
    </r>
    <r>
      <rPr>
        <sz val="10.5"/>
        <rFont val="仿宋_GB2312"/>
        <charset val="134"/>
      </rPr>
      <t>80</t>
    </r>
    <r>
      <rPr>
        <sz val="10.5"/>
        <rFont val="仿宋_GB2312"/>
        <charset val="134"/>
      </rPr>
      <t>万吨</t>
    </r>
  </si>
  <si>
    <t>海南农产品质量检测站（约亭）改名为：水产品质量检测站项目</t>
  </si>
  <si>
    <t>注：1、根据项目列表，调整建设规划任务、项目建设思路、建设主体、建设规模、投资金额等。2、个别同质项目已合并。3、个别项目该名称海南农产品质量检测站（约亭）改名为：水产品质量检测站项目 项目移到 一二三产融合发展示范工程板块中。4、个别项目调整大类。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</si>
</sst>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5">
    <font>
      <sz val="11"/>
      <color theme="1"/>
      <name val="等线"/>
      <charset val="134"/>
      <scheme val="minor"/>
    </font>
    <font>
      <sz val="11"/>
      <color rgb="FFFF0000"/>
      <name val="等线"/>
      <charset val="134"/>
      <scheme val="minor"/>
    </font>
    <font>
      <b/>
      <sz val="11"/>
      <color theme="1"/>
      <name val="等线"/>
      <charset val="134"/>
      <scheme val="minor"/>
    </font>
    <font>
      <b/>
      <sz val="11"/>
      <name val="等线"/>
      <charset val="134"/>
      <scheme val="minor"/>
    </font>
    <font>
      <sz val="11"/>
      <name val="等线"/>
      <charset val="134"/>
      <scheme val="minor"/>
    </font>
    <font>
      <b/>
      <sz val="12"/>
      <name val="宋体"/>
      <charset val="134"/>
    </font>
    <font>
      <b/>
      <sz val="12"/>
      <name val="仿宋_GB2312"/>
      <charset val="134"/>
    </font>
    <font>
      <sz val="12"/>
      <name val="Times New Roman"/>
      <charset val="134"/>
    </font>
    <font>
      <sz val="12"/>
      <name val="仿宋_GB2312"/>
      <charset val="134"/>
    </font>
    <font>
      <sz val="11"/>
      <name val="仿宋_GB2312"/>
      <charset val="134"/>
    </font>
    <font>
      <sz val="10.5"/>
      <name val="Times New Roman"/>
      <charset val="134"/>
    </font>
    <font>
      <sz val="10.5"/>
      <name val="仿宋_GB2312"/>
      <charset val="134"/>
    </font>
    <font>
      <b/>
      <sz val="10.5"/>
      <name val="Times New Roman"/>
      <charset val="134"/>
    </font>
    <font>
      <b/>
      <sz val="10.5"/>
      <name val="仿宋_GB2312"/>
      <charset val="134"/>
    </font>
    <font>
      <sz val="10.5"/>
      <color rgb="FFFF0000"/>
      <name val="Times New Roman"/>
      <charset val="134"/>
    </font>
    <font>
      <b/>
      <sz val="12"/>
      <color theme="1"/>
      <name val="宋体"/>
      <charset val="134"/>
    </font>
    <font>
      <b/>
      <sz val="10.5"/>
      <color theme="1"/>
      <name val="Times New Roman"/>
      <charset val="134"/>
    </font>
    <font>
      <b/>
      <sz val="10.5"/>
      <color rgb="FFFF0000"/>
      <name val="Times New Roman"/>
      <charset val="134"/>
    </font>
    <font>
      <sz val="10.5"/>
      <color theme="1"/>
      <name val="Times New Roman"/>
      <charset val="134"/>
    </font>
    <font>
      <sz val="10.5"/>
      <color theme="1"/>
      <name val="宋体"/>
      <charset val="134"/>
    </font>
    <font>
      <b/>
      <sz val="10.5"/>
      <color theme="1"/>
      <name val="宋体"/>
      <charset val="134"/>
    </font>
    <font>
      <sz val="10.5"/>
      <color rgb="FFFF0000"/>
      <name val="宋体"/>
      <charset val="134"/>
    </font>
    <font>
      <b/>
      <sz val="10.5"/>
      <name val="宋体"/>
      <charset val="134"/>
    </font>
    <font>
      <b/>
      <sz val="12"/>
      <color theme="1"/>
      <name val="仿宋_GB2312"/>
      <charset val="134"/>
    </font>
    <font>
      <sz val="12"/>
      <color theme="1"/>
      <name val="Times New Roman"/>
      <charset val="134"/>
    </font>
    <font>
      <sz val="12"/>
      <color theme="1"/>
      <name val="仿宋_GB2312"/>
      <charset val="134"/>
    </font>
    <font>
      <sz val="12"/>
      <color rgb="FFFF0000"/>
      <name val="Times New Roman"/>
      <charset val="134"/>
    </font>
    <font>
      <sz val="12"/>
      <color rgb="FFFF0000"/>
      <name val="仿宋_GB2312"/>
      <charset val="134"/>
    </font>
    <font>
      <sz val="14"/>
      <color theme="1"/>
      <name val="仿宋_GB2312"/>
      <charset val="134"/>
    </font>
    <font>
      <sz val="11"/>
      <name val="Times New Roman"/>
      <charset val="134"/>
    </font>
    <font>
      <sz val="14"/>
      <name val="Times New Roman"/>
      <charset val="134"/>
    </font>
    <font>
      <b/>
      <sz val="11"/>
      <name val="Times New Roman"/>
      <charset val="134"/>
    </font>
    <font>
      <sz val="12"/>
      <name val="宋体"/>
      <charset val="134"/>
    </font>
    <font>
      <sz val="18"/>
      <name val="方正小标宋_GBK"/>
      <charset val="134"/>
    </font>
    <font>
      <b/>
      <sz val="12"/>
      <name val="Times New Roman"/>
      <charset val="134"/>
    </font>
    <font>
      <b/>
      <sz val="13"/>
      <name val="宋体"/>
      <charset val="134"/>
    </font>
    <font>
      <b/>
      <sz val="13"/>
      <name val="Times New Roman"/>
      <charset val="134"/>
    </font>
    <font>
      <sz val="11"/>
      <color theme="1"/>
      <name val="黑体"/>
      <charset val="134"/>
    </font>
    <font>
      <sz val="18"/>
      <name val="黑体"/>
      <charset val="134"/>
    </font>
    <font>
      <b/>
      <sz val="11"/>
      <color theme="1"/>
      <name val="黑体"/>
      <charset val="134"/>
    </font>
    <font>
      <sz val="10.5"/>
      <color rgb="FFFF0000"/>
      <name val="仿宋_GB2312"/>
      <charset val="134"/>
    </font>
    <font>
      <sz val="11"/>
      <name val="黑体"/>
      <charset val="134"/>
    </font>
    <font>
      <sz val="10.5"/>
      <color rgb="FF00B0F0"/>
      <name val="Times New Roman"/>
      <charset val="134"/>
    </font>
    <font>
      <sz val="14"/>
      <color theme="1"/>
      <name val="黑体"/>
      <charset val="134"/>
    </font>
    <font>
      <sz val="10.5"/>
      <color theme="1"/>
      <name val="仿宋_GB2312"/>
      <charset val="134"/>
    </font>
    <font>
      <sz val="11"/>
      <color rgb="FFFF0000"/>
      <name val="黑体"/>
      <charset val="134"/>
    </font>
    <font>
      <sz val="10.5"/>
      <name val="宋体"/>
      <charset val="134"/>
    </font>
    <font>
      <sz val="11"/>
      <name val="宋体"/>
      <charset val="134"/>
    </font>
    <font>
      <b/>
      <sz val="12"/>
      <color theme="1"/>
      <name val="Times New Roman"/>
      <charset val="134"/>
    </font>
    <font>
      <sz val="10"/>
      <color theme="1"/>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5"/>
      <color rgb="FF00B0F0"/>
      <name val="仿宋_GB2312"/>
      <charset val="134"/>
    </font>
    <font>
      <vertAlign val="superscript"/>
      <sz val="12"/>
      <color theme="1"/>
      <name val="Times New Roman"/>
      <charset val="134"/>
    </font>
    <font>
      <sz val="12"/>
      <color theme="1"/>
      <name val="Calibri"/>
      <charset val="134"/>
    </font>
    <font>
      <sz val="12"/>
      <color theme="1"/>
      <name val="等线"/>
      <charset val="134"/>
    </font>
    <font>
      <sz val="12"/>
      <color theme="1"/>
      <name val="宋体"/>
      <charset val="134"/>
    </font>
    <font>
      <sz val="10.5"/>
      <name val="Arial"/>
      <charset val="134"/>
    </font>
  </fonts>
  <fills count="36">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FFC000"/>
        <bgColor indexed="64"/>
      </patternFill>
    </fill>
    <fill>
      <patternFill patternType="solid">
        <fgColor theme="4"/>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rgb="FFFF0000"/>
      </left>
      <right/>
      <top style="thick">
        <color rgb="FFFF0000"/>
      </top>
      <bottom style="thin">
        <color auto="1"/>
      </bottom>
      <diagonal/>
    </border>
    <border>
      <left style="thick">
        <color rgb="FFFF0000"/>
      </left>
      <right/>
      <top style="thin">
        <color auto="1"/>
      </top>
      <bottom style="thin">
        <color auto="1"/>
      </bottom>
      <diagonal/>
    </border>
    <border>
      <left style="thick">
        <color rgb="FFFF0000"/>
      </left>
      <right/>
      <top style="thin">
        <color auto="1"/>
      </top>
      <bottom style="thick">
        <color rgb="FFFF0000"/>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medium">
        <color auto="1"/>
      </left>
      <right style="thick">
        <color auto="1"/>
      </right>
      <top style="thick">
        <color auto="1"/>
      </top>
      <bottom/>
      <diagonal/>
    </border>
    <border>
      <left style="thick">
        <color auto="1"/>
      </left>
      <right style="medium">
        <color auto="1"/>
      </right>
      <top/>
      <bottom style="medium">
        <color auto="1"/>
      </bottom>
      <diagonal/>
    </border>
    <border>
      <left style="medium">
        <color auto="1"/>
      </left>
      <right style="thick">
        <color auto="1"/>
      </right>
      <top/>
      <bottom style="medium">
        <color auto="1"/>
      </bottom>
      <diagonal/>
    </border>
    <border>
      <left/>
      <right style="thick">
        <color auto="1"/>
      </right>
      <top/>
      <bottom style="medium">
        <color auto="1"/>
      </bottom>
      <diagonal/>
    </border>
    <border>
      <left style="medium">
        <color auto="1"/>
      </left>
      <right style="medium">
        <color auto="1"/>
      </right>
      <top style="medium">
        <color auto="1"/>
      </top>
      <bottom style="medium">
        <color auto="1"/>
      </bottom>
      <diagonal/>
    </border>
    <border>
      <left style="thick">
        <color auto="1"/>
      </left>
      <right style="medium">
        <color auto="1"/>
      </right>
      <top/>
      <bottom/>
      <diagonal/>
    </border>
    <border>
      <left/>
      <right style="medium">
        <color auto="1"/>
      </right>
      <top/>
      <bottom/>
      <diagonal/>
    </border>
    <border>
      <left/>
      <right style="thick">
        <color auto="1"/>
      </right>
      <top/>
      <bottom/>
      <diagonal/>
    </border>
    <border>
      <left style="thick">
        <color auto="1"/>
      </left>
      <right style="thick">
        <color auto="1"/>
      </right>
      <top style="thick">
        <color auto="1"/>
      </top>
      <bottom style="thick">
        <color auto="1"/>
      </bottom>
      <diagonal/>
    </border>
    <border>
      <left style="thick">
        <color auto="1"/>
      </left>
      <right/>
      <top/>
      <bottom/>
      <diagonal/>
    </border>
    <border>
      <left style="thin">
        <color auto="1"/>
      </left>
      <right style="thick">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7" borderId="38"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9" applyNumberFormat="0" applyFill="0" applyAlignment="0" applyProtection="0">
      <alignment vertical="center"/>
    </xf>
    <xf numFmtId="0" fontId="56" fillId="0" borderId="39" applyNumberFormat="0" applyFill="0" applyAlignment="0" applyProtection="0">
      <alignment vertical="center"/>
    </xf>
    <xf numFmtId="0" fontId="57" fillId="0" borderId="40" applyNumberFormat="0" applyFill="0" applyAlignment="0" applyProtection="0">
      <alignment vertical="center"/>
    </xf>
    <xf numFmtId="0" fontId="57" fillId="0" borderId="0" applyNumberFormat="0" applyFill="0" applyBorder="0" applyAlignment="0" applyProtection="0">
      <alignment vertical="center"/>
    </xf>
    <xf numFmtId="0" fontId="58" fillId="8" borderId="41" applyNumberFormat="0" applyAlignment="0" applyProtection="0">
      <alignment vertical="center"/>
    </xf>
    <xf numFmtId="0" fontId="59" fillId="9" borderId="42" applyNumberFormat="0" applyAlignment="0" applyProtection="0">
      <alignment vertical="center"/>
    </xf>
    <xf numFmtId="0" fontId="60" fillId="9" borderId="41" applyNumberFormat="0" applyAlignment="0" applyProtection="0">
      <alignment vertical="center"/>
    </xf>
    <xf numFmtId="0" fontId="61" fillId="10" borderId="43" applyNumberFormat="0" applyAlignment="0" applyProtection="0">
      <alignment vertical="center"/>
    </xf>
    <xf numFmtId="0" fontId="62" fillId="0" borderId="44" applyNumberFormat="0" applyFill="0" applyAlignment="0" applyProtection="0">
      <alignment vertical="center"/>
    </xf>
    <xf numFmtId="0" fontId="63" fillId="0" borderId="45" applyNumberFormat="0" applyFill="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7" fillId="5"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7" fillId="16" borderId="0" applyNumberFormat="0" applyBorder="0" applyAlignment="0" applyProtection="0">
      <alignment vertical="center"/>
    </xf>
    <xf numFmtId="0" fontId="67" fillId="3" borderId="0" applyNumberFormat="0" applyBorder="0" applyAlignment="0" applyProtection="0">
      <alignment vertical="center"/>
    </xf>
    <xf numFmtId="0" fontId="68" fillId="17" borderId="0" applyNumberFormat="0" applyBorder="0" applyAlignment="0" applyProtection="0">
      <alignment vertical="center"/>
    </xf>
    <xf numFmtId="0" fontId="68"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8" fillId="33" borderId="0" applyNumberFormat="0" applyBorder="0" applyAlignment="0" applyProtection="0">
      <alignment vertical="center"/>
    </xf>
    <xf numFmtId="0" fontId="68" fillId="34" borderId="0" applyNumberFormat="0" applyBorder="0" applyAlignment="0" applyProtection="0">
      <alignment vertical="center"/>
    </xf>
    <xf numFmtId="0" fontId="67" fillId="35" borderId="0" applyNumberFormat="0" applyBorder="0" applyAlignment="0" applyProtection="0">
      <alignment vertical="center"/>
    </xf>
    <xf numFmtId="0" fontId="0" fillId="0" borderId="0"/>
  </cellStyleXfs>
  <cellXfs count="21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1" fillId="0" borderId="0" xfId="0" applyFont="1" applyAlignment="1">
      <alignment horizontal="center" vertical="center"/>
    </xf>
    <xf numFmtId="0" fontId="7" fillId="0" borderId="3" xfId="0" applyFont="1" applyBorder="1" applyAlignment="1">
      <alignment horizontal="center"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2" fillId="0" borderId="0" xfId="0" applyFont="1" applyAlignment="1">
      <alignment horizontal="center" vertical="center"/>
    </xf>
    <xf numFmtId="0" fontId="10" fillId="0" borderId="4" xfId="0" applyFont="1" applyBorder="1" applyAlignment="1">
      <alignment horizontal="center" vertical="center" wrapText="1"/>
    </xf>
    <xf numFmtId="0" fontId="11" fillId="0" borderId="4" xfId="0" applyFont="1" applyBorder="1" applyAlignment="1">
      <alignment horizontal="justify"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3" fillId="0" borderId="4" xfId="0" applyFont="1" applyBorder="1" applyAlignment="1">
      <alignment horizontal="center" vertical="center" wrapText="1"/>
    </xf>
    <xf numFmtId="0" fontId="11" fillId="2" borderId="4" xfId="0" applyFont="1" applyFill="1" applyBorder="1" applyAlignment="1">
      <alignment horizontal="left" vertical="center" wrapText="1"/>
    </xf>
    <xf numFmtId="0" fontId="3" fillId="0" borderId="0" xfId="0" applyFont="1" applyAlignment="1">
      <alignment horizontal="center" vertical="center"/>
    </xf>
    <xf numFmtId="0" fontId="13" fillId="0" borderId="4" xfId="0" applyFont="1" applyBorder="1" applyAlignment="1">
      <alignment horizontal="left" vertical="center" wrapText="1"/>
    </xf>
    <xf numFmtId="0" fontId="11" fillId="0" borderId="4" xfId="0" applyFont="1" applyBorder="1" applyAlignment="1">
      <alignment horizontal="left" vertical="center" wrapText="1"/>
    </xf>
    <xf numFmtId="58" fontId="0" fillId="0" borderId="0" xfId="0" applyNumberFormat="1" applyAlignment="1">
      <alignment horizontal="center" vertical="center"/>
    </xf>
    <xf numFmtId="0" fontId="14" fillId="0" borderId="4" xfId="0" applyFont="1" applyBorder="1" applyAlignment="1">
      <alignment horizontal="center" vertical="center" wrapText="1"/>
    </xf>
    <xf numFmtId="0" fontId="6" fillId="0" borderId="4" xfId="0" applyFont="1" applyBorder="1" applyAlignment="1">
      <alignment horizontal="left" vertical="center"/>
    </xf>
    <xf numFmtId="0" fontId="8" fillId="0" borderId="4" xfId="0" applyFont="1" applyBorder="1" applyAlignment="1">
      <alignment horizontal="left" vertical="center"/>
    </xf>
    <xf numFmtId="0" fontId="7" fillId="0" borderId="5" xfId="0" applyFont="1" applyBorder="1" applyAlignment="1">
      <alignment horizontal="center" vertical="center" wrapText="1"/>
    </xf>
    <xf numFmtId="0" fontId="8" fillId="0" borderId="6" xfId="0" applyFont="1" applyBorder="1" applyAlignment="1">
      <alignment horizontal="left" vertical="center"/>
    </xf>
    <xf numFmtId="0" fontId="8" fillId="0" borderId="6" xfId="0" applyFont="1" applyBorder="1" applyAlignment="1">
      <alignment horizontal="center" vertical="center"/>
    </xf>
    <xf numFmtId="0" fontId="11" fillId="0" borderId="6" xfId="0" applyFont="1" applyBorder="1" applyAlignment="1">
      <alignment horizontal="justify" vertical="center" wrapText="1"/>
    </xf>
    <xf numFmtId="0" fontId="11" fillId="0" borderId="6" xfId="0" applyFont="1" applyBorder="1" applyAlignment="1">
      <alignment horizontal="center" vertical="center" wrapText="1"/>
    </xf>
    <xf numFmtId="0" fontId="1" fillId="0" borderId="0" xfId="0" applyFont="1" applyAlignment="1">
      <alignment wrapText="1"/>
    </xf>
    <xf numFmtId="0" fontId="4" fillId="0" borderId="0" xfId="0" applyFont="1" applyAlignment="1">
      <alignment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0" fontId="12" fillId="0" borderId="4" xfId="0" applyNumberFormat="1" applyFont="1" applyBorder="1" applyAlignment="1">
      <alignment horizontal="center" vertical="center" wrapText="1"/>
    </xf>
    <xf numFmtId="10" fontId="12" fillId="0" borderId="8" xfId="0" applyNumberFormat="1" applyFont="1" applyBorder="1" applyAlignment="1">
      <alignment horizontal="center" vertical="center" wrapText="1"/>
    </xf>
    <xf numFmtId="10" fontId="10" fillId="0" borderId="4" xfId="0" applyNumberFormat="1" applyFont="1" applyBorder="1" applyAlignment="1">
      <alignment horizontal="center" vertical="center" wrapText="1"/>
    </xf>
    <xf numFmtId="10" fontId="10" fillId="0" borderId="8" xfId="0" applyNumberFormat="1" applyFont="1" applyBorder="1" applyAlignment="1">
      <alignment horizontal="center" vertical="center" wrapText="1"/>
    </xf>
    <xf numFmtId="0" fontId="10" fillId="0" borderId="6" xfId="0" applyFont="1" applyBorder="1" applyAlignment="1">
      <alignment horizontal="center" vertical="center" wrapText="1"/>
    </xf>
    <xf numFmtId="10" fontId="10" fillId="0" borderId="6" xfId="0" applyNumberFormat="1" applyFont="1" applyBorder="1" applyAlignment="1">
      <alignment horizontal="center" vertical="center" wrapText="1"/>
    </xf>
    <xf numFmtId="10" fontId="10" fillId="0" borderId="9" xfId="0" applyNumberFormat="1" applyFont="1" applyBorder="1" applyAlignment="1">
      <alignment horizontal="center" vertical="center" wrapText="1"/>
    </xf>
    <xf numFmtId="0" fontId="15" fillId="0" borderId="0" xfId="0" applyFont="1" applyAlignment="1">
      <alignment horizontal="center" vertical="center" wrapText="1"/>
    </xf>
    <xf numFmtId="10" fontId="16" fillId="0" borderId="0" xfId="0" applyNumberFormat="1" applyFont="1" applyAlignment="1">
      <alignment horizontal="center" vertical="center" wrapText="1"/>
    </xf>
    <xf numFmtId="10" fontId="17" fillId="0" borderId="0" xfId="0" applyNumberFormat="1" applyFont="1" applyAlignment="1">
      <alignment horizontal="center" vertical="center" wrapText="1"/>
    </xf>
    <xf numFmtId="10" fontId="18" fillId="0" borderId="0" xfId="0" applyNumberFormat="1" applyFont="1" applyAlignment="1">
      <alignment horizontal="center" vertical="center" wrapText="1"/>
    </xf>
    <xf numFmtId="10" fontId="19" fillId="0" borderId="0" xfId="0" applyNumberFormat="1" applyFont="1" applyAlignment="1">
      <alignment horizontal="center" vertical="center" wrapText="1"/>
    </xf>
    <xf numFmtId="10" fontId="20" fillId="0" borderId="0" xfId="0" applyNumberFormat="1" applyFont="1" applyAlignment="1">
      <alignment horizontal="center" vertical="center" wrapText="1"/>
    </xf>
    <xf numFmtId="10" fontId="21" fillId="0" borderId="0" xfId="0" applyNumberFormat="1" applyFont="1" applyAlignment="1">
      <alignment horizontal="center" vertical="center" wrapText="1"/>
    </xf>
    <xf numFmtId="10" fontId="22" fillId="0" borderId="0" xfId="0" applyNumberFormat="1" applyFont="1" applyAlignment="1">
      <alignment horizontal="center" vertical="center" wrapText="1"/>
    </xf>
    <xf numFmtId="10" fontId="10" fillId="0" borderId="0" xfId="0" applyNumberFormat="1" applyFont="1" applyAlignment="1">
      <alignment horizontal="center" vertical="center" wrapText="1"/>
    </xf>
    <xf numFmtId="0" fontId="15" fillId="0" borderId="10" xfId="0" applyFont="1" applyBorder="1" applyAlignment="1">
      <alignment horizontal="justify"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justify"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16" fillId="0" borderId="15" xfId="0" applyFont="1" applyBorder="1" applyAlignment="1">
      <alignment horizontal="center" vertical="center" wrapText="1"/>
    </xf>
    <xf numFmtId="10" fontId="16" fillId="0" borderId="15" xfId="0" applyNumberFormat="1" applyFont="1" applyBorder="1" applyAlignment="1">
      <alignment horizontal="center"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4" fillId="0" borderId="14" xfId="0" applyFont="1" applyBorder="1" applyAlignment="1">
      <alignment horizontal="left" vertical="center" wrapText="1"/>
    </xf>
    <xf numFmtId="0" fontId="25" fillId="0" borderId="15" xfId="0" applyFont="1" applyBorder="1" applyAlignment="1">
      <alignment horizontal="left" vertical="center" wrapText="1"/>
    </xf>
    <xf numFmtId="0" fontId="18" fillId="0" borderId="15" xfId="0" applyFont="1" applyBorder="1" applyAlignment="1">
      <alignment horizontal="center" vertical="center" wrapText="1"/>
    </xf>
    <xf numFmtId="10" fontId="18" fillId="0" borderId="15" xfId="0" applyNumberFormat="1" applyFont="1" applyBorder="1" applyAlignment="1">
      <alignment horizontal="center" vertical="center" wrapText="1"/>
    </xf>
    <xf numFmtId="0" fontId="26" fillId="0" borderId="14" xfId="0" applyFont="1" applyBorder="1" applyAlignment="1">
      <alignment horizontal="left" vertical="center" wrapText="1"/>
    </xf>
    <xf numFmtId="0" fontId="27" fillId="0" borderId="15" xfId="0" applyFont="1" applyBorder="1" applyAlignment="1">
      <alignment horizontal="left" vertical="center" wrapText="1"/>
    </xf>
    <xf numFmtId="0" fontId="14" fillId="0" borderId="15" xfId="0" applyFont="1" applyBorder="1" applyAlignment="1">
      <alignment horizontal="center" vertical="center" wrapText="1"/>
    </xf>
    <xf numFmtId="10" fontId="14" fillId="0" borderId="15" xfId="0" applyNumberFormat="1" applyFont="1" applyBorder="1" applyAlignment="1">
      <alignment horizontal="center" vertical="center" wrapText="1"/>
    </xf>
    <xf numFmtId="0" fontId="15" fillId="0" borderId="14" xfId="0" applyFont="1" applyBorder="1" applyAlignment="1">
      <alignment horizontal="left" vertical="center" wrapText="1"/>
    </xf>
    <xf numFmtId="0" fontId="28" fillId="0" borderId="0" xfId="0" applyFont="1"/>
    <xf numFmtId="0" fontId="23" fillId="0" borderId="15" xfId="0" applyFont="1" applyBorder="1" applyAlignment="1">
      <alignment horizontal="left" vertical="center"/>
    </xf>
    <xf numFmtId="0" fontId="25" fillId="2" borderId="15" xfId="0" applyFont="1" applyFill="1" applyBorder="1" applyAlignment="1">
      <alignment horizontal="left" vertical="center"/>
    </xf>
    <xf numFmtId="0" fontId="25" fillId="0" borderId="15" xfId="0" applyFont="1" applyBorder="1" applyAlignment="1">
      <alignment horizontal="left" vertical="center"/>
    </xf>
    <xf numFmtId="0" fontId="25" fillId="2" borderId="15" xfId="0" applyFont="1" applyFill="1" applyBorder="1" applyAlignment="1">
      <alignment horizontal="left" vertical="center" wrapText="1"/>
    </xf>
    <xf numFmtId="0" fontId="27" fillId="0" borderId="15" xfId="0" applyFont="1" applyBorder="1" applyAlignment="1">
      <alignment horizontal="left" vertical="center"/>
    </xf>
    <xf numFmtId="0" fontId="29" fillId="0" borderId="0" xfId="0" applyFont="1" applyAlignment="1">
      <alignment vertical="center"/>
    </xf>
    <xf numFmtId="0" fontId="30" fillId="0" borderId="0" xfId="0" applyFont="1"/>
    <xf numFmtId="0" fontId="31" fillId="0" borderId="0" xfId="0" applyFont="1"/>
    <xf numFmtId="0" fontId="29" fillId="0" borderId="0" xfId="0" applyFont="1"/>
    <xf numFmtId="10" fontId="29" fillId="0" borderId="0" xfId="3" applyNumberFormat="1" applyFont="1" applyFill="1" applyAlignment="1">
      <alignment horizontal="center" vertical="center" wrapText="1"/>
    </xf>
    <xf numFmtId="0" fontId="32" fillId="0" borderId="0" xfId="0" applyFont="1" applyAlignment="1"/>
    <xf numFmtId="0" fontId="7" fillId="0" borderId="0" xfId="0" applyFont="1" applyAlignment="1"/>
    <xf numFmtId="0" fontId="33" fillId="0" borderId="0" xfId="0" applyFont="1" applyAlignment="1">
      <alignment horizont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34"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2" fillId="0" borderId="4" xfId="0" applyFont="1" applyBorder="1" applyAlignment="1">
      <alignment horizontal="center" vertical="center" wrapText="1"/>
    </xf>
    <xf numFmtId="0" fontId="36" fillId="0" borderId="4" xfId="0" applyFont="1" applyBorder="1" applyAlignment="1">
      <alignment horizontal="center" vertical="center" wrapText="1"/>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34" fillId="0" borderId="4" xfId="0" applyFont="1" applyBorder="1" applyAlignment="1">
      <alignment horizontal="center" vertical="center"/>
    </xf>
    <xf numFmtId="0" fontId="32"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10" fontId="32" fillId="0" borderId="4" xfId="3" applyNumberFormat="1" applyFont="1" applyFill="1" applyBorder="1" applyAlignment="1">
      <alignment horizontal="center" vertical="center" wrapText="1"/>
    </xf>
    <xf numFmtId="10" fontId="7" fillId="0" borderId="4" xfId="3" applyNumberFormat="1" applyFont="1" applyFill="1" applyBorder="1" applyAlignment="1">
      <alignment horizontal="center" vertical="center" wrapText="1"/>
    </xf>
    <xf numFmtId="0" fontId="37" fillId="0" borderId="0" xfId="0" applyFont="1" applyAlignment="1">
      <alignment horizontal="center" vertical="center" wrapText="1"/>
    </xf>
    <xf numFmtId="0" fontId="4" fillId="0" borderId="0" xfId="0" applyFont="1" applyAlignment="1">
      <alignment horizontal="center"/>
    </xf>
    <xf numFmtId="0" fontId="38" fillId="0" borderId="0" xfId="0" applyFont="1" applyAlignment="1">
      <alignment horizontal="center"/>
    </xf>
    <xf numFmtId="0" fontId="37" fillId="3" borderId="0" xfId="0" applyFont="1" applyFill="1" applyAlignment="1">
      <alignment horizontal="center" vertical="center" wrapText="1"/>
    </xf>
    <xf numFmtId="0" fontId="37" fillId="2" borderId="0" xfId="0" applyFont="1" applyFill="1" applyAlignment="1">
      <alignment horizontal="center" vertical="center" wrapText="1"/>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37" fillId="0" borderId="23" xfId="0" applyFont="1" applyBorder="1" applyAlignment="1">
      <alignment horizontal="center" vertical="center" wrapText="1"/>
    </xf>
    <xf numFmtId="0" fontId="37" fillId="2" borderId="2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7" fillId="2" borderId="4"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40" fillId="2" borderId="4" xfId="0" applyFont="1" applyFill="1" applyBorder="1" applyAlignment="1">
      <alignment horizontal="justify" vertical="center" wrapText="1"/>
    </xf>
    <xf numFmtId="0" fontId="40"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41" fillId="0" borderId="23" xfId="0" applyFont="1" applyBorder="1" applyAlignment="1">
      <alignment horizontal="center" vertical="center" wrapText="1"/>
    </xf>
    <xf numFmtId="0" fontId="37" fillId="3" borderId="23"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43" fillId="0" borderId="23" xfId="0" applyFont="1" applyBorder="1" applyAlignment="1">
      <alignment horizontal="center" vertical="center" wrapText="1"/>
    </xf>
    <xf numFmtId="0" fontId="40" fillId="2" borderId="4"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10" fillId="4" borderId="4"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24" fillId="0" borderId="4" xfId="0" applyFont="1" applyBorder="1" applyAlignment="1">
      <alignment horizontal="center" vertical="center" wrapText="1"/>
    </xf>
    <xf numFmtId="0" fontId="25" fillId="0" borderId="4" xfId="0" applyFont="1" applyBorder="1" applyAlignment="1">
      <alignment horizontal="left" vertical="center" wrapText="1"/>
    </xf>
    <xf numFmtId="0" fontId="18" fillId="0" borderId="4" xfId="0" applyFont="1" applyBorder="1" applyAlignment="1">
      <alignment horizontal="center" vertical="center" wrapText="1"/>
    </xf>
    <xf numFmtId="0" fontId="44" fillId="0" borderId="4" xfId="0" applyFont="1" applyBorder="1" applyAlignment="1">
      <alignment horizontal="justify" vertical="center" wrapText="1"/>
    </xf>
    <xf numFmtId="0" fontId="37" fillId="5" borderId="2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4" xfId="0" applyFont="1" applyFill="1" applyBorder="1" applyAlignment="1">
      <alignment horizontal="left" vertical="center" wrapText="1"/>
    </xf>
    <xf numFmtId="0" fontId="14" fillId="5" borderId="4" xfId="0" applyFont="1" applyFill="1" applyBorder="1" applyAlignment="1">
      <alignment horizontal="center" vertical="center" wrapText="1"/>
    </xf>
    <xf numFmtId="0" fontId="11" fillId="5" borderId="4" xfId="0" applyFont="1" applyFill="1" applyBorder="1" applyAlignment="1">
      <alignment horizontal="justify" vertical="center" wrapText="1"/>
    </xf>
    <xf numFmtId="0" fontId="11" fillId="5"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45" fillId="0" borderId="23" xfId="0" applyFont="1" applyBorder="1" applyAlignment="1">
      <alignment horizontal="center" vertical="center" wrapText="1"/>
    </xf>
    <xf numFmtId="0" fontId="7" fillId="4" borderId="4" xfId="0" applyFont="1" applyFill="1" applyBorder="1" applyAlignment="1">
      <alignment horizontal="center" vertical="center" wrapText="1"/>
    </xf>
    <xf numFmtId="0" fontId="8" fillId="4" borderId="4" xfId="0" applyFont="1" applyFill="1" applyBorder="1" applyAlignment="1">
      <alignment horizontal="left" vertical="center"/>
    </xf>
    <xf numFmtId="0" fontId="11" fillId="4" borderId="4" xfId="0" applyFont="1" applyFill="1" applyBorder="1" applyAlignment="1">
      <alignment horizontal="justify" vertical="center" wrapText="1"/>
    </xf>
    <xf numFmtId="0" fontId="37" fillId="0" borderId="24" xfId="0" applyFont="1" applyBorder="1" applyAlignment="1">
      <alignment horizontal="center" vertical="center" wrapText="1"/>
    </xf>
    <xf numFmtId="0" fontId="0" fillId="0" borderId="4" xfId="0" applyBorder="1" applyAlignment="1">
      <alignment horizontal="center" vertical="center"/>
    </xf>
    <xf numFmtId="9" fontId="0" fillId="0" borderId="4" xfId="0" applyNumberForma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9" fontId="0" fillId="0" borderId="4" xfId="0" applyNumberFormat="1" applyBorder="1" applyAlignment="1">
      <alignment horizontal="center" vertical="center" wrapText="1"/>
    </xf>
    <xf numFmtId="0" fontId="0" fillId="0" borderId="4" xfId="0" applyBorder="1" applyAlignment="1">
      <alignment horizontal="center" vertical="center" wrapText="1"/>
    </xf>
    <xf numFmtId="10" fontId="19" fillId="0" borderId="4" xfId="0" applyNumberFormat="1" applyFont="1" applyBorder="1" applyAlignment="1">
      <alignment horizontal="center" vertical="center" wrapText="1"/>
    </xf>
    <xf numFmtId="0" fontId="46" fillId="0" borderId="4" xfId="0" applyFont="1" applyBorder="1" applyAlignment="1">
      <alignment horizontal="center" vertical="center" wrapText="1"/>
    </xf>
    <xf numFmtId="0" fontId="47" fillId="5" borderId="4" xfId="0" applyFont="1" applyFill="1" applyBorder="1" applyAlignment="1">
      <alignment horizontal="center" vertical="center" wrapText="1"/>
    </xf>
    <xf numFmtId="0" fontId="0" fillId="5" borderId="4" xfId="0" applyFill="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0" xfId="0" applyFont="1" applyBorder="1" applyAlignment="1">
      <alignment horizontal="center" vertical="center" wrapText="1"/>
    </xf>
    <xf numFmtId="0" fontId="24" fillId="0" borderId="28" xfId="0" applyFont="1" applyBorder="1" applyAlignment="1">
      <alignment horizontal="center" vertical="center" wrapText="1"/>
    </xf>
    <xf numFmtId="0" fontId="25" fillId="2" borderId="15"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9" fillId="2" borderId="4" xfId="0" applyFont="1" applyFill="1" applyBorder="1" applyAlignment="1">
      <alignment horizontal="left" vertical="center" wrapText="1"/>
    </xf>
    <xf numFmtId="10" fontId="12" fillId="2" borderId="4" xfId="0" applyNumberFormat="1"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30" xfId="0" applyFont="1" applyBorder="1" applyAlignment="1">
      <alignment horizontal="center" vertical="center" wrapText="1"/>
    </xf>
    <xf numFmtId="0" fontId="24" fillId="0" borderId="15" xfId="0" applyFont="1" applyBorder="1" applyAlignment="1">
      <alignment horizontal="center" vertical="center" wrapText="1"/>
    </xf>
    <xf numFmtId="0" fontId="24" fillId="2" borderId="1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8" fillId="0" borderId="15" xfId="0" applyFont="1" applyBorder="1" applyAlignment="1">
      <alignment horizontal="center" vertical="center" wrapText="1"/>
    </xf>
    <xf numFmtId="0" fontId="24" fillId="0" borderId="31" xfId="0" applyFont="1" applyBorder="1" applyAlignment="1">
      <alignment vertical="center" wrapText="1"/>
    </xf>
    <xf numFmtId="0" fontId="25" fillId="0" borderId="31" xfId="0" applyFont="1" applyBorder="1" applyAlignment="1">
      <alignment vertical="center" wrapText="1"/>
    </xf>
    <xf numFmtId="0" fontId="24" fillId="6" borderId="31" xfId="0" applyFont="1" applyFill="1" applyBorder="1" applyAlignment="1">
      <alignment vertical="center" wrapText="1"/>
    </xf>
    <xf numFmtId="0" fontId="25" fillId="6" borderId="31" xfId="0" applyFont="1" applyFill="1" applyBorder="1" applyAlignment="1">
      <alignment horizontal="left" vertical="center" wrapText="1"/>
    </xf>
    <xf numFmtId="0" fontId="11" fillId="0" borderId="18" xfId="0" applyFont="1" applyBorder="1" applyAlignment="1">
      <alignment horizontal="center" vertical="center" wrapText="1"/>
    </xf>
    <xf numFmtId="0" fontId="25" fillId="0" borderId="31" xfId="0" applyFont="1" applyBorder="1" applyAlignment="1">
      <alignment horizontal="left" vertical="center" wrapText="1"/>
    </xf>
    <xf numFmtId="0" fontId="11" fillId="0" borderId="0" xfId="0" applyFont="1" applyAlignment="1">
      <alignment horizontal="center" vertical="center" wrapText="1"/>
    </xf>
    <xf numFmtId="0" fontId="23" fillId="0" borderId="30" xfId="0" applyFont="1" applyBorder="1" applyAlignment="1">
      <alignment horizontal="left" vertical="center" wrapText="1"/>
    </xf>
    <xf numFmtId="0" fontId="23" fillId="0" borderId="15" xfId="0" applyFont="1" applyBorder="1" applyAlignment="1">
      <alignment horizontal="center" vertical="center"/>
    </xf>
    <xf numFmtId="0" fontId="23" fillId="0" borderId="30" xfId="0" applyFont="1" applyBorder="1" applyAlignment="1">
      <alignment horizontal="left" vertical="center"/>
    </xf>
    <xf numFmtId="0" fontId="24" fillId="0" borderId="32" xfId="0" applyFont="1" applyBorder="1" applyAlignment="1">
      <alignment horizontal="center" vertical="center" wrapText="1"/>
    </xf>
    <xf numFmtId="0" fontId="25" fillId="0" borderId="33" xfId="0" applyFont="1" applyBorder="1" applyAlignment="1">
      <alignment horizontal="left" vertical="center" wrapText="1"/>
    </xf>
    <xf numFmtId="0" fontId="24"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10" fillId="0" borderId="19" xfId="0" applyFont="1" applyBorder="1" applyAlignment="1">
      <alignment horizontal="center" vertical="center" wrapText="1"/>
    </xf>
    <xf numFmtId="10" fontId="12" fillId="0" borderId="19" xfId="0" applyNumberFormat="1" applyFont="1" applyBorder="1" applyAlignment="1">
      <alignment horizontal="center" vertical="center" wrapText="1"/>
    </xf>
    <xf numFmtId="0" fontId="24" fillId="0" borderId="35" xfId="0" applyFont="1" applyBorder="1" applyAlignment="1">
      <alignment vertical="center" wrapText="1"/>
    </xf>
    <xf numFmtId="0" fontId="25" fillId="0" borderId="35" xfId="0" applyFont="1" applyBorder="1" applyAlignment="1">
      <alignment vertical="center"/>
    </xf>
    <xf numFmtId="0" fontId="25" fillId="0" borderId="35" xfId="0" applyFont="1" applyBorder="1" applyAlignment="1">
      <alignment horizontal="left" vertical="center" wrapText="1"/>
    </xf>
    <xf numFmtId="0" fontId="25" fillId="0" borderId="35" xfId="0" applyFont="1" applyBorder="1" applyAlignment="1">
      <alignment vertical="center" wrapText="1"/>
    </xf>
    <xf numFmtId="0" fontId="11" fillId="0" borderId="19" xfId="0" applyFont="1" applyBorder="1" applyAlignment="1">
      <alignment horizontal="center" vertical="center" wrapText="1"/>
    </xf>
    <xf numFmtId="0" fontId="10" fillId="0" borderId="35" xfId="0" applyFont="1" applyBorder="1" applyAlignment="1">
      <alignment horizontal="center" vertical="center" wrapText="1"/>
    </xf>
    <xf numFmtId="10" fontId="12" fillId="0" borderId="35" xfId="0" applyNumberFormat="1" applyFont="1" applyBorder="1" applyAlignment="1">
      <alignment horizontal="center" vertical="center" wrapText="1"/>
    </xf>
    <xf numFmtId="0" fontId="4" fillId="0" borderId="35" xfId="0" applyFont="1" applyBorder="1"/>
    <xf numFmtId="0" fontId="49" fillId="0" borderId="0" xfId="0" applyFont="1" applyAlignment="1">
      <alignment vertical="center" wrapText="1"/>
    </xf>
    <xf numFmtId="10" fontId="10" fillId="2" borderId="4" xfId="0" applyNumberFormat="1" applyFont="1" applyFill="1" applyBorder="1" applyAlignment="1">
      <alignment horizontal="center" vertical="center" wrapText="1"/>
    </xf>
    <xf numFmtId="10" fontId="10" fillId="2" borderId="8" xfId="0" applyNumberFormat="1" applyFont="1" applyFill="1" applyBorder="1" applyAlignment="1">
      <alignment horizontal="center" vertical="center" wrapText="1"/>
    </xf>
    <xf numFmtId="0" fontId="49" fillId="0" borderId="36" xfId="0" applyFont="1" applyBorder="1" applyAlignment="1">
      <alignment vertical="center" wrapText="1"/>
    </xf>
    <xf numFmtId="10" fontId="10" fillId="0" borderId="19" xfId="0" applyNumberFormat="1" applyFont="1" applyBorder="1" applyAlignment="1">
      <alignment horizontal="center" vertical="center" wrapText="1"/>
    </xf>
    <xf numFmtId="10" fontId="10" fillId="0" borderId="37" xfId="0" applyNumberFormat="1" applyFont="1" applyBorder="1" applyAlignment="1">
      <alignment horizontal="center" vertical="center" wrapText="1"/>
    </xf>
    <xf numFmtId="10" fontId="10" fillId="0" borderId="35"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workbookViewId="0">
      <selection activeCell="D16" sqref="D16"/>
    </sheetView>
  </sheetViews>
  <sheetFormatPr defaultColWidth="9" defaultRowHeight="14.25"/>
  <cols>
    <col min="2" max="2" width="15.75" customWidth="1"/>
    <col min="4" max="4" width="54.875" customWidth="1"/>
    <col min="6" max="6" width="12.375" style="4" customWidth="1"/>
    <col min="7" max="7" width="6.5" style="4" customWidth="1"/>
    <col min="8" max="8" width="8.125" style="4" customWidth="1"/>
    <col min="9" max="9" width="5.375" style="4" customWidth="1"/>
    <col min="10" max="10" width="6.25" style="4" customWidth="1"/>
    <col min="11" max="11" width="5.625" style="4" customWidth="1"/>
    <col min="12" max="12" width="9.75" style="4" customWidth="1"/>
    <col min="13" max="13" width="6.5" style="4" customWidth="1"/>
    <col min="14" max="14" width="7.125" style="4" customWidth="1"/>
  </cols>
  <sheetData>
    <row r="1" ht="15" spans="13:13">
      <c r="M1" s="4" t="s">
        <v>0</v>
      </c>
    </row>
    <row r="2" ht="15" spans="1:15">
      <c r="A2" s="169" t="s">
        <v>1</v>
      </c>
      <c r="B2" s="170" t="s">
        <v>2</v>
      </c>
      <c r="C2" s="170" t="s">
        <v>3</v>
      </c>
      <c r="D2" s="170" t="s">
        <v>4</v>
      </c>
      <c r="E2" s="171" t="s">
        <v>5</v>
      </c>
      <c r="F2" s="9" t="s">
        <v>6</v>
      </c>
      <c r="G2" s="9" t="s">
        <v>7</v>
      </c>
      <c r="H2" s="9"/>
      <c r="I2" s="9" t="s">
        <v>8</v>
      </c>
      <c r="J2" s="9"/>
      <c r="K2" s="9" t="s">
        <v>9</v>
      </c>
      <c r="L2" s="9"/>
      <c r="M2" s="9" t="s">
        <v>10</v>
      </c>
      <c r="N2" s="41"/>
      <c r="O2" s="212"/>
    </row>
    <row r="3" ht="15" spans="1:15">
      <c r="A3" s="172"/>
      <c r="B3" s="65"/>
      <c r="C3" s="65"/>
      <c r="D3" s="65"/>
      <c r="E3" s="173"/>
      <c r="F3" s="11"/>
      <c r="G3" s="11" t="s">
        <v>11</v>
      </c>
      <c r="H3" s="11" t="s">
        <v>12</v>
      </c>
      <c r="I3" s="11" t="s">
        <v>11</v>
      </c>
      <c r="J3" s="11" t="s">
        <v>12</v>
      </c>
      <c r="K3" s="11" t="s">
        <v>11</v>
      </c>
      <c r="L3" s="11" t="s">
        <v>12</v>
      </c>
      <c r="M3" s="11" t="s">
        <v>11</v>
      </c>
      <c r="N3" s="42" t="s">
        <v>12</v>
      </c>
      <c r="O3" s="212"/>
    </row>
    <row r="4" ht="15" spans="1:15">
      <c r="A4" s="172"/>
      <c r="B4" s="66"/>
      <c r="C4" s="66"/>
      <c r="D4" s="66"/>
      <c r="E4" s="174"/>
      <c r="F4" s="13"/>
      <c r="G4" s="23">
        <f>I4+K4+M4</f>
        <v>353167</v>
      </c>
      <c r="H4" s="43">
        <v>1</v>
      </c>
      <c r="I4" s="23">
        <f>I5+I31+I35+I40+I45</f>
        <v>7000</v>
      </c>
      <c r="J4" s="43">
        <v>0.0202</v>
      </c>
      <c r="K4" s="23">
        <f>K5+K31+K35+K40+K45</f>
        <v>73764</v>
      </c>
      <c r="L4" s="43">
        <v>0.2517</v>
      </c>
      <c r="M4" s="23">
        <f>M5+M31+M35+M40+M45</f>
        <v>272403</v>
      </c>
      <c r="N4" s="44">
        <v>0.7281</v>
      </c>
      <c r="O4" s="212"/>
    </row>
    <row r="5" ht="29.25" spans="1:15">
      <c r="A5" s="175" t="s">
        <v>13</v>
      </c>
      <c r="B5" s="73" t="s">
        <v>14</v>
      </c>
      <c r="C5" s="69"/>
      <c r="D5" s="73"/>
      <c r="E5" s="176"/>
      <c r="F5" s="14"/>
      <c r="G5" s="23">
        <f>I5+K5+M5</f>
        <v>208064</v>
      </c>
      <c r="H5" s="43">
        <v>0.5248</v>
      </c>
      <c r="I5" s="23">
        <f>I6+I13+I18+I22+I29+I24</f>
        <v>2600</v>
      </c>
      <c r="J5" s="43">
        <v>0.0077</v>
      </c>
      <c r="K5" s="23">
        <f>K6+K13+K18+K22+K29+K24</f>
        <v>57464</v>
      </c>
      <c r="L5" s="43">
        <v>0.1909</v>
      </c>
      <c r="M5" s="23">
        <f>M6+M13+M18+M22+M29+M24</f>
        <v>148000</v>
      </c>
      <c r="N5" s="44">
        <v>0.3262</v>
      </c>
      <c r="O5" s="212"/>
    </row>
    <row r="6" ht="15" spans="1:15">
      <c r="A6" s="175" t="s">
        <v>15</v>
      </c>
      <c r="B6" s="73" t="s">
        <v>16</v>
      </c>
      <c r="C6" s="69"/>
      <c r="D6" s="73"/>
      <c r="E6" s="176"/>
      <c r="F6" s="14"/>
      <c r="G6" s="23">
        <f>I6+K6+M6</f>
        <v>20000</v>
      </c>
      <c r="H6" s="43">
        <f>G6/$G$4</f>
        <v>0.0566304326281901</v>
      </c>
      <c r="I6" s="23">
        <f>SUM(I7:I12)</f>
        <v>0</v>
      </c>
      <c r="J6" s="43">
        <f>I6/$I$4</f>
        <v>0</v>
      </c>
      <c r="K6" s="23">
        <f>SUM(K7:K12)</f>
        <v>2000</v>
      </c>
      <c r="L6" s="43">
        <f>K6/$I$4</f>
        <v>0.285714285714286</v>
      </c>
      <c r="M6" s="23">
        <f>SUM(M7:M12)</f>
        <v>18000</v>
      </c>
      <c r="N6" s="44">
        <f>M6/$I$4</f>
        <v>2.57142857142857</v>
      </c>
      <c r="O6" s="212"/>
    </row>
    <row r="7" ht="29.25" spans="1:15">
      <c r="A7" s="177">
        <v>1</v>
      </c>
      <c r="B7" s="87" t="s">
        <v>17</v>
      </c>
      <c r="C7" s="178" t="s">
        <v>18</v>
      </c>
      <c r="D7" s="87" t="s">
        <v>19</v>
      </c>
      <c r="E7" s="179" t="s">
        <v>20</v>
      </c>
      <c r="F7" s="180" t="s">
        <v>21</v>
      </c>
      <c r="G7" s="130">
        <f>I7+K7+M7</f>
        <v>1500</v>
      </c>
      <c r="H7" s="181">
        <f t="shared" ref="H7:H49" si="0">G7/$G$4</f>
        <v>0.00424728244711426</v>
      </c>
      <c r="I7" s="130">
        <v>0</v>
      </c>
      <c r="J7" s="213">
        <f t="shared" ref="J7:J49" si="1">I7/$I$4</f>
        <v>0</v>
      </c>
      <c r="K7" s="130">
        <v>1500</v>
      </c>
      <c r="L7" s="213">
        <f t="shared" ref="L7:L49" si="2">K7/$I$4</f>
        <v>0.214285714285714</v>
      </c>
      <c r="M7" s="130">
        <v>0</v>
      </c>
      <c r="N7" s="214">
        <f t="shared" ref="N7:N49" si="3">M7/$I$4</f>
        <v>0</v>
      </c>
      <c r="O7" s="212"/>
    </row>
    <row r="8" ht="43.5" spans="1:15">
      <c r="A8" s="177">
        <v>2</v>
      </c>
      <c r="B8" s="75" t="s">
        <v>22</v>
      </c>
      <c r="C8" s="182" t="s">
        <v>23</v>
      </c>
      <c r="D8" s="75" t="s">
        <v>24</v>
      </c>
      <c r="E8" s="183" t="s">
        <v>25</v>
      </c>
      <c r="F8" s="18" t="s">
        <v>26</v>
      </c>
      <c r="G8" s="20">
        <v>500</v>
      </c>
      <c r="H8" s="43">
        <f t="shared" si="0"/>
        <v>0.00141576081570475</v>
      </c>
      <c r="I8" s="20">
        <v>0</v>
      </c>
      <c r="J8" s="45">
        <f t="shared" si="1"/>
        <v>0</v>
      </c>
      <c r="K8" s="20">
        <v>500</v>
      </c>
      <c r="L8" s="45">
        <f t="shared" si="2"/>
        <v>0.0714285714285714</v>
      </c>
      <c r="M8" s="20">
        <v>0</v>
      </c>
      <c r="N8" s="46">
        <f t="shared" si="3"/>
        <v>0</v>
      </c>
      <c r="O8" s="212"/>
    </row>
    <row r="9" ht="57.75" spans="1:15">
      <c r="A9" s="177">
        <v>3</v>
      </c>
      <c r="B9" s="87" t="s">
        <v>27</v>
      </c>
      <c r="C9" s="178" t="s">
        <v>28</v>
      </c>
      <c r="D9" s="87" t="s">
        <v>29</v>
      </c>
      <c r="E9" s="179" t="s">
        <v>30</v>
      </c>
      <c r="F9" s="180" t="s">
        <v>31</v>
      </c>
      <c r="G9" s="130">
        <f>I9+K9+M9</f>
        <v>7000</v>
      </c>
      <c r="H9" s="181">
        <f t="shared" si="0"/>
        <v>0.0198206514198665</v>
      </c>
      <c r="I9" s="130">
        <v>0</v>
      </c>
      <c r="J9" s="213">
        <f t="shared" si="1"/>
        <v>0</v>
      </c>
      <c r="K9" s="130"/>
      <c r="L9" s="213">
        <f t="shared" si="2"/>
        <v>0</v>
      </c>
      <c r="M9" s="130">
        <v>7000</v>
      </c>
      <c r="N9" s="214">
        <f t="shared" si="3"/>
        <v>1</v>
      </c>
      <c r="O9" s="212"/>
    </row>
    <row r="10" ht="57.75" spans="1:15">
      <c r="A10" s="177">
        <v>4</v>
      </c>
      <c r="B10" s="75" t="s">
        <v>32</v>
      </c>
      <c r="C10" s="182" t="s">
        <v>33</v>
      </c>
      <c r="D10" s="75" t="s">
        <v>34</v>
      </c>
      <c r="E10" s="183" t="s">
        <v>35</v>
      </c>
      <c r="F10" s="18" t="s">
        <v>26</v>
      </c>
      <c r="G10" s="20">
        <v>1000</v>
      </c>
      <c r="H10" s="43">
        <f t="shared" si="0"/>
        <v>0.0028315216314095</v>
      </c>
      <c r="I10" s="20">
        <v>0</v>
      </c>
      <c r="J10" s="45">
        <f t="shared" si="1"/>
        <v>0</v>
      </c>
      <c r="K10" s="20">
        <v>0</v>
      </c>
      <c r="L10" s="45">
        <f t="shared" si="2"/>
        <v>0</v>
      </c>
      <c r="M10" s="20">
        <v>1000</v>
      </c>
      <c r="N10" s="46">
        <f t="shared" si="3"/>
        <v>0.142857142857143</v>
      </c>
      <c r="O10" s="212"/>
    </row>
    <row r="11" ht="43.5" spans="1:15">
      <c r="A11" s="177">
        <v>5</v>
      </c>
      <c r="B11" s="75" t="s">
        <v>36</v>
      </c>
      <c r="C11" s="182" t="s">
        <v>37</v>
      </c>
      <c r="D11" s="75" t="s">
        <v>38</v>
      </c>
      <c r="E11" s="183" t="s">
        <v>39</v>
      </c>
      <c r="F11" s="18" t="s">
        <v>26</v>
      </c>
      <c r="G11" s="20">
        <v>4000</v>
      </c>
      <c r="H11" s="43">
        <f t="shared" si="0"/>
        <v>0.011326086525638</v>
      </c>
      <c r="I11" s="20">
        <v>0</v>
      </c>
      <c r="J11" s="45">
        <f t="shared" si="1"/>
        <v>0</v>
      </c>
      <c r="K11" s="20">
        <v>0</v>
      </c>
      <c r="L11" s="45">
        <f t="shared" si="2"/>
        <v>0</v>
      </c>
      <c r="M11" s="20">
        <v>4000</v>
      </c>
      <c r="N11" s="46">
        <f t="shared" si="3"/>
        <v>0.571428571428571</v>
      </c>
      <c r="O11" s="212"/>
    </row>
    <row r="12" ht="57.75" spans="1:15">
      <c r="A12" s="177">
        <v>6</v>
      </c>
      <c r="B12" s="75" t="s">
        <v>40</v>
      </c>
      <c r="C12" s="182" t="s">
        <v>41</v>
      </c>
      <c r="D12" s="75" t="s">
        <v>42</v>
      </c>
      <c r="E12" s="183" t="s">
        <v>43</v>
      </c>
      <c r="F12" s="18" t="s">
        <v>31</v>
      </c>
      <c r="G12" s="20">
        <v>6000</v>
      </c>
      <c r="H12" s="43">
        <f t="shared" si="0"/>
        <v>0.016989129788457</v>
      </c>
      <c r="I12" s="20">
        <v>0</v>
      </c>
      <c r="J12" s="45">
        <f t="shared" si="1"/>
        <v>0</v>
      </c>
      <c r="K12" s="20">
        <v>0</v>
      </c>
      <c r="L12" s="45">
        <f t="shared" si="2"/>
        <v>0</v>
      </c>
      <c r="M12" s="20">
        <v>6000</v>
      </c>
      <c r="N12" s="46">
        <f t="shared" si="3"/>
        <v>0.857142857142857</v>
      </c>
      <c r="O12" s="212"/>
    </row>
    <row r="13" ht="15" spans="1:15">
      <c r="A13" s="172" t="s">
        <v>44</v>
      </c>
      <c r="B13" s="73" t="s">
        <v>45</v>
      </c>
      <c r="C13" s="69"/>
      <c r="D13" s="75"/>
      <c r="E13" s="176"/>
      <c r="F13" s="14"/>
      <c r="G13" s="23">
        <f>I13+K13+M13</f>
        <v>40000</v>
      </c>
      <c r="H13" s="43">
        <f t="shared" si="0"/>
        <v>0.11326086525638</v>
      </c>
      <c r="I13" s="23">
        <f>SUM(I14:I17)</f>
        <v>0</v>
      </c>
      <c r="J13" s="43">
        <f t="shared" si="1"/>
        <v>0</v>
      </c>
      <c r="K13" s="23">
        <f>SUM(K14:K17)</f>
        <v>0</v>
      </c>
      <c r="L13" s="43">
        <f t="shared" si="2"/>
        <v>0</v>
      </c>
      <c r="M13" s="23">
        <f>SUM(M14:M17)</f>
        <v>40000</v>
      </c>
      <c r="N13" s="44">
        <f t="shared" si="3"/>
        <v>5.71428571428571</v>
      </c>
      <c r="O13" s="212"/>
    </row>
    <row r="14" ht="57.75" spans="1:15">
      <c r="A14" s="177">
        <v>7</v>
      </c>
      <c r="B14" s="75" t="s">
        <v>46</v>
      </c>
      <c r="C14" s="184" t="s">
        <v>47</v>
      </c>
      <c r="D14" s="75" t="s">
        <v>48</v>
      </c>
      <c r="E14" s="183" t="s">
        <v>49</v>
      </c>
      <c r="F14" s="22" t="s">
        <v>21</v>
      </c>
      <c r="G14" s="20">
        <f>I14+K14+M14</f>
        <v>12000</v>
      </c>
      <c r="H14" s="43">
        <f t="shared" si="0"/>
        <v>0.033978259576914</v>
      </c>
      <c r="I14" s="20">
        <v>0</v>
      </c>
      <c r="J14" s="45">
        <f t="shared" si="1"/>
        <v>0</v>
      </c>
      <c r="K14" s="20">
        <v>0</v>
      </c>
      <c r="L14" s="45">
        <f t="shared" si="2"/>
        <v>0</v>
      </c>
      <c r="M14" s="20">
        <v>12000</v>
      </c>
      <c r="N14" s="46">
        <f t="shared" si="3"/>
        <v>1.71428571428571</v>
      </c>
      <c r="O14" s="212"/>
    </row>
    <row r="15" ht="43.5" spans="1:15">
      <c r="A15" s="177">
        <v>8</v>
      </c>
      <c r="B15" s="87" t="s">
        <v>50</v>
      </c>
      <c r="C15" s="185" t="s">
        <v>47</v>
      </c>
      <c r="D15" s="87" t="s">
        <v>51</v>
      </c>
      <c r="E15" s="179" t="s">
        <v>52</v>
      </c>
      <c r="F15" s="186" t="s">
        <v>21</v>
      </c>
      <c r="G15" s="130">
        <f t="shared" ref="G15:G32" si="4">I15+K15+M15</f>
        <v>10000</v>
      </c>
      <c r="H15" s="181">
        <f t="shared" si="0"/>
        <v>0.028315216314095</v>
      </c>
      <c r="I15" s="130">
        <v>0</v>
      </c>
      <c r="J15" s="213">
        <f t="shared" si="1"/>
        <v>0</v>
      </c>
      <c r="K15" s="130">
        <v>0</v>
      </c>
      <c r="L15" s="213">
        <f t="shared" si="2"/>
        <v>0</v>
      </c>
      <c r="M15" s="130">
        <v>10000</v>
      </c>
      <c r="N15" s="214">
        <f t="shared" si="3"/>
        <v>1.42857142857143</v>
      </c>
      <c r="O15" s="212"/>
    </row>
    <row r="16" ht="57.75" spans="1:15">
      <c r="A16" s="177">
        <v>9</v>
      </c>
      <c r="B16" s="87" t="s">
        <v>53</v>
      </c>
      <c r="C16" s="185" t="s">
        <v>54</v>
      </c>
      <c r="D16" s="87" t="s">
        <v>55</v>
      </c>
      <c r="E16" s="179" t="s">
        <v>56</v>
      </c>
      <c r="F16" s="186" t="s">
        <v>21</v>
      </c>
      <c r="G16" s="130">
        <f t="shared" si="4"/>
        <v>10000</v>
      </c>
      <c r="H16" s="181">
        <f t="shared" si="0"/>
        <v>0.028315216314095</v>
      </c>
      <c r="I16" s="130">
        <v>0</v>
      </c>
      <c r="J16" s="213">
        <f t="shared" si="1"/>
        <v>0</v>
      </c>
      <c r="K16" s="130">
        <v>0</v>
      </c>
      <c r="L16" s="213">
        <f t="shared" si="2"/>
        <v>0</v>
      </c>
      <c r="M16" s="130">
        <v>10000</v>
      </c>
      <c r="N16" s="214">
        <f t="shared" si="3"/>
        <v>1.42857142857143</v>
      </c>
      <c r="O16" s="212"/>
    </row>
    <row r="17" ht="57.75" spans="1:15">
      <c r="A17" s="177">
        <v>10</v>
      </c>
      <c r="B17" s="87" t="s">
        <v>57</v>
      </c>
      <c r="C17" s="185" t="s">
        <v>58</v>
      </c>
      <c r="D17" s="87" t="s">
        <v>59</v>
      </c>
      <c r="E17" s="179" t="s">
        <v>60</v>
      </c>
      <c r="F17" s="186" t="s">
        <v>61</v>
      </c>
      <c r="G17" s="130">
        <f t="shared" si="4"/>
        <v>8000</v>
      </c>
      <c r="H17" s="181">
        <f t="shared" si="0"/>
        <v>0.022652173051276</v>
      </c>
      <c r="I17" s="130">
        <v>0</v>
      </c>
      <c r="J17" s="213">
        <f t="shared" si="1"/>
        <v>0</v>
      </c>
      <c r="K17" s="130">
        <v>0</v>
      </c>
      <c r="L17" s="213">
        <f t="shared" si="2"/>
        <v>0</v>
      </c>
      <c r="M17" s="130">
        <v>8000</v>
      </c>
      <c r="N17" s="214">
        <f t="shared" si="3"/>
        <v>1.14285714285714</v>
      </c>
      <c r="O17" s="212"/>
    </row>
    <row r="18" ht="29.25" spans="1:15">
      <c r="A18" s="172" t="s">
        <v>62</v>
      </c>
      <c r="B18" s="73" t="s">
        <v>63</v>
      </c>
      <c r="C18" s="187"/>
      <c r="D18" s="75"/>
      <c r="E18" s="176"/>
      <c r="F18" s="25"/>
      <c r="G18" s="23">
        <f t="shared" si="4"/>
        <v>10200</v>
      </c>
      <c r="H18" s="43">
        <f t="shared" si="0"/>
        <v>0.0288815206403769</v>
      </c>
      <c r="I18" s="23">
        <f>I19+I20</f>
        <v>0</v>
      </c>
      <c r="J18" s="43">
        <f t="shared" si="1"/>
        <v>0</v>
      </c>
      <c r="K18" s="23">
        <f>K19+K20</f>
        <v>10200</v>
      </c>
      <c r="L18" s="43">
        <f t="shared" si="2"/>
        <v>1.45714285714286</v>
      </c>
      <c r="M18" s="23">
        <f>M19+M20</f>
        <v>0</v>
      </c>
      <c r="N18" s="44">
        <f t="shared" si="3"/>
        <v>0</v>
      </c>
      <c r="O18" s="212"/>
    </row>
    <row r="19" ht="57.75" spans="1:15">
      <c r="A19" s="177">
        <v>11</v>
      </c>
      <c r="B19" s="75" t="s">
        <v>64</v>
      </c>
      <c r="C19" s="184" t="s">
        <v>65</v>
      </c>
      <c r="D19" s="75" t="s">
        <v>66</v>
      </c>
      <c r="E19" s="183" t="s">
        <v>67</v>
      </c>
      <c r="F19" s="22" t="s">
        <v>68</v>
      </c>
      <c r="G19" s="20">
        <f t="shared" si="4"/>
        <v>1700</v>
      </c>
      <c r="H19" s="43">
        <f t="shared" si="0"/>
        <v>0.00481358677339616</v>
      </c>
      <c r="I19" s="20">
        <v>0</v>
      </c>
      <c r="J19" s="43">
        <f t="shared" si="1"/>
        <v>0</v>
      </c>
      <c r="K19" s="20">
        <v>1700</v>
      </c>
      <c r="L19" s="43">
        <f t="shared" si="2"/>
        <v>0.242857142857143</v>
      </c>
      <c r="M19" s="20">
        <v>0</v>
      </c>
      <c r="N19" s="44">
        <f t="shared" si="3"/>
        <v>0</v>
      </c>
      <c r="O19" s="212"/>
    </row>
    <row r="20" ht="57.75" spans="1:15">
      <c r="A20" s="177">
        <v>12</v>
      </c>
      <c r="B20" s="75" t="s">
        <v>69</v>
      </c>
      <c r="C20" s="184" t="s">
        <v>70</v>
      </c>
      <c r="D20" s="75" t="s">
        <v>71</v>
      </c>
      <c r="E20" s="183" t="s">
        <v>67</v>
      </c>
      <c r="F20" s="22" t="s">
        <v>68</v>
      </c>
      <c r="G20" s="20">
        <f t="shared" si="4"/>
        <v>8500</v>
      </c>
      <c r="H20" s="43">
        <f t="shared" si="0"/>
        <v>0.0240679338669808</v>
      </c>
      <c r="I20" s="20">
        <v>0</v>
      </c>
      <c r="J20" s="43">
        <f t="shared" si="1"/>
        <v>0</v>
      </c>
      <c r="K20" s="20">
        <v>8500</v>
      </c>
      <c r="L20" s="43">
        <f t="shared" si="2"/>
        <v>1.21428571428571</v>
      </c>
      <c r="M20" s="20">
        <v>0</v>
      </c>
      <c r="N20" s="44">
        <f t="shared" si="3"/>
        <v>0</v>
      </c>
      <c r="O20" s="212"/>
    </row>
    <row r="21" ht="16.5" spans="1:15">
      <c r="A21" s="177"/>
      <c r="B21" s="87" t="s">
        <v>72</v>
      </c>
      <c r="C21" s="185"/>
      <c r="D21" s="87"/>
      <c r="E21" s="183"/>
      <c r="F21" s="22"/>
      <c r="G21" s="20"/>
      <c r="H21" s="43"/>
      <c r="I21" s="20"/>
      <c r="J21" s="43"/>
      <c r="K21" s="20"/>
      <c r="L21" s="43"/>
      <c r="M21" s="20"/>
      <c r="N21" s="44"/>
      <c r="O21" s="212"/>
    </row>
    <row r="22" ht="15" spans="1:15">
      <c r="A22" s="172" t="s">
        <v>73</v>
      </c>
      <c r="B22" s="73" t="s">
        <v>74</v>
      </c>
      <c r="C22" s="69"/>
      <c r="D22" s="75"/>
      <c r="E22" s="176"/>
      <c r="F22" s="25"/>
      <c r="G22" s="23">
        <f t="shared" si="4"/>
        <v>6000</v>
      </c>
      <c r="H22" s="43">
        <f t="shared" si="0"/>
        <v>0.016989129788457</v>
      </c>
      <c r="I22" s="23">
        <f>SUM(I23)</f>
        <v>0</v>
      </c>
      <c r="J22" s="43">
        <f t="shared" si="1"/>
        <v>0</v>
      </c>
      <c r="K22" s="23">
        <f>SUM(K23)</f>
        <v>1000</v>
      </c>
      <c r="L22" s="43">
        <f t="shared" si="2"/>
        <v>0.142857142857143</v>
      </c>
      <c r="M22" s="23">
        <f>SUM(M23)</f>
        <v>5000</v>
      </c>
      <c r="N22" s="44">
        <f t="shared" si="3"/>
        <v>0.714285714285714</v>
      </c>
      <c r="O22" s="212"/>
    </row>
    <row r="23" ht="143.25" spans="1:15">
      <c r="A23" s="188">
        <v>13</v>
      </c>
      <c r="B23" s="189" t="s">
        <v>75</v>
      </c>
      <c r="C23" s="190" t="s">
        <v>76</v>
      </c>
      <c r="D23" s="191" t="s">
        <v>77</v>
      </c>
      <c r="E23" s="189" t="s">
        <v>67</v>
      </c>
      <c r="F23" s="192" t="s">
        <v>26</v>
      </c>
      <c r="G23" s="20">
        <f t="shared" si="4"/>
        <v>6000</v>
      </c>
      <c r="H23" s="43">
        <f t="shared" si="0"/>
        <v>0.016989129788457</v>
      </c>
      <c r="I23" s="20">
        <v>0</v>
      </c>
      <c r="J23" s="45">
        <f t="shared" si="1"/>
        <v>0</v>
      </c>
      <c r="K23" s="20">
        <v>1000</v>
      </c>
      <c r="L23" s="45">
        <f t="shared" si="2"/>
        <v>0.142857142857143</v>
      </c>
      <c r="M23" s="20">
        <v>5000</v>
      </c>
      <c r="N23" s="46">
        <f t="shared" si="3"/>
        <v>0.714285714285714</v>
      </c>
      <c r="O23" s="215"/>
    </row>
    <row r="24" ht="15" spans="1:15">
      <c r="A24" s="193" t="s">
        <v>78</v>
      </c>
      <c r="B24" s="193" t="s">
        <v>79</v>
      </c>
      <c r="C24" s="193"/>
      <c r="D24" s="193"/>
      <c r="E24" s="193"/>
      <c r="F24" s="194"/>
      <c r="G24" s="23">
        <f t="shared" si="4"/>
        <v>46864</v>
      </c>
      <c r="H24" s="43">
        <f t="shared" si="0"/>
        <v>0.132696429734375</v>
      </c>
      <c r="I24" s="23">
        <f>I25+I26+I27+I28</f>
        <v>2600</v>
      </c>
      <c r="J24" s="43">
        <f t="shared" si="1"/>
        <v>0.371428571428571</v>
      </c>
      <c r="K24" s="23">
        <f>K25+K26+K27+K28</f>
        <v>44264</v>
      </c>
      <c r="L24" s="43">
        <f t="shared" si="2"/>
        <v>6.32342857142857</v>
      </c>
      <c r="M24" s="23">
        <f>M25+M26+M27+M28</f>
        <v>0</v>
      </c>
      <c r="N24" s="44">
        <f t="shared" si="3"/>
        <v>0</v>
      </c>
      <c r="O24" s="215"/>
    </row>
    <row r="25" ht="57.75" spans="1:15">
      <c r="A25" s="177">
        <v>14</v>
      </c>
      <c r="B25" s="75" t="s">
        <v>80</v>
      </c>
      <c r="C25" s="184" t="s">
        <v>81</v>
      </c>
      <c r="D25" s="75" t="s">
        <v>82</v>
      </c>
      <c r="E25" s="183" t="s">
        <v>83</v>
      </c>
      <c r="F25" s="75" t="s">
        <v>31</v>
      </c>
      <c r="G25" s="20">
        <f t="shared" si="4"/>
        <v>6600</v>
      </c>
      <c r="H25" s="43">
        <f t="shared" si="0"/>
        <v>0.0186880427673027</v>
      </c>
      <c r="I25" s="20">
        <v>1600</v>
      </c>
      <c r="J25" s="45">
        <f t="shared" si="1"/>
        <v>0.228571428571429</v>
      </c>
      <c r="K25" s="20">
        <v>5000</v>
      </c>
      <c r="L25" s="45">
        <f t="shared" si="2"/>
        <v>0.714285714285714</v>
      </c>
      <c r="M25" s="20">
        <v>0</v>
      </c>
      <c r="N25" s="46">
        <f t="shared" si="3"/>
        <v>0</v>
      </c>
      <c r="O25" s="212"/>
    </row>
    <row r="26" ht="87.75" spans="1:15">
      <c r="A26" s="177">
        <v>15</v>
      </c>
      <c r="B26" s="75" t="s">
        <v>84</v>
      </c>
      <c r="C26" s="184" t="s">
        <v>85</v>
      </c>
      <c r="D26" s="75" t="s">
        <v>86</v>
      </c>
      <c r="E26" s="75" t="s">
        <v>67</v>
      </c>
      <c r="F26" s="22" t="s">
        <v>68</v>
      </c>
      <c r="G26" s="20">
        <f t="shared" si="4"/>
        <v>15000</v>
      </c>
      <c r="H26" s="43">
        <f t="shared" si="0"/>
        <v>0.0424728244711425</v>
      </c>
      <c r="I26" s="20">
        <v>0</v>
      </c>
      <c r="J26" s="45">
        <f t="shared" si="1"/>
        <v>0</v>
      </c>
      <c r="K26" s="20">
        <v>15000</v>
      </c>
      <c r="L26" s="45">
        <f t="shared" si="2"/>
        <v>2.14285714285714</v>
      </c>
      <c r="M26" s="20">
        <v>0</v>
      </c>
      <c r="N26" s="46">
        <f t="shared" si="3"/>
        <v>0</v>
      </c>
      <c r="O26" s="212"/>
    </row>
    <row r="27" ht="57.75" spans="1:15">
      <c r="A27" s="177">
        <v>16</v>
      </c>
      <c r="B27" s="75" t="s">
        <v>87</v>
      </c>
      <c r="C27" s="184" t="s">
        <v>88</v>
      </c>
      <c r="D27" s="75" t="s">
        <v>89</v>
      </c>
      <c r="E27" s="183" t="s">
        <v>67</v>
      </c>
      <c r="F27" s="22" t="s">
        <v>68</v>
      </c>
      <c r="G27" s="20">
        <f t="shared" si="4"/>
        <v>24264</v>
      </c>
      <c r="H27" s="43">
        <f t="shared" si="0"/>
        <v>0.0687040408645202</v>
      </c>
      <c r="I27" s="20">
        <v>0</v>
      </c>
      <c r="J27" s="45">
        <f t="shared" si="1"/>
        <v>0</v>
      </c>
      <c r="K27" s="20">
        <v>24264</v>
      </c>
      <c r="L27" s="45">
        <f t="shared" si="2"/>
        <v>3.46628571428571</v>
      </c>
      <c r="M27" s="20">
        <v>0</v>
      </c>
      <c r="N27" s="46">
        <f t="shared" si="3"/>
        <v>0</v>
      </c>
      <c r="O27" s="212"/>
    </row>
    <row r="28" ht="43.5" spans="1:15">
      <c r="A28" s="177">
        <v>17</v>
      </c>
      <c r="B28" s="87" t="s">
        <v>90</v>
      </c>
      <c r="C28" s="185" t="s">
        <v>91</v>
      </c>
      <c r="D28" s="87" t="s">
        <v>92</v>
      </c>
      <c r="E28" s="183" t="s">
        <v>83</v>
      </c>
      <c r="F28" s="22" t="s">
        <v>68</v>
      </c>
      <c r="G28" s="20">
        <f t="shared" si="4"/>
        <v>1000</v>
      </c>
      <c r="H28" s="43">
        <f t="shared" si="0"/>
        <v>0.0028315216314095</v>
      </c>
      <c r="I28" s="20">
        <v>1000</v>
      </c>
      <c r="J28" s="45">
        <f t="shared" si="1"/>
        <v>0.142857142857143</v>
      </c>
      <c r="K28" s="20">
        <v>0</v>
      </c>
      <c r="L28" s="45">
        <f t="shared" si="2"/>
        <v>0</v>
      </c>
      <c r="M28" s="20">
        <v>0</v>
      </c>
      <c r="N28" s="46">
        <f t="shared" si="3"/>
        <v>0</v>
      </c>
      <c r="O28" s="212"/>
    </row>
    <row r="29" ht="16.5" spans="1:15">
      <c r="A29" s="172" t="s">
        <v>78</v>
      </c>
      <c r="B29" s="73" t="s">
        <v>93</v>
      </c>
      <c r="C29" s="187"/>
      <c r="D29" s="75"/>
      <c r="E29" s="176"/>
      <c r="F29" s="25"/>
      <c r="G29" s="23">
        <f t="shared" si="4"/>
        <v>85000</v>
      </c>
      <c r="H29" s="43">
        <f t="shared" si="0"/>
        <v>0.240679338669808</v>
      </c>
      <c r="I29" s="23">
        <f>I30</f>
        <v>0</v>
      </c>
      <c r="J29" s="43">
        <f t="shared" si="1"/>
        <v>0</v>
      </c>
      <c r="K29" s="23">
        <f>K30</f>
        <v>0</v>
      </c>
      <c r="L29" s="43">
        <f t="shared" si="2"/>
        <v>0</v>
      </c>
      <c r="M29" s="23">
        <f>M30</f>
        <v>85000</v>
      </c>
      <c r="N29" s="44">
        <f t="shared" si="3"/>
        <v>12.1428571428571</v>
      </c>
      <c r="O29" s="212"/>
    </row>
    <row r="30" ht="57.75" spans="1:15">
      <c r="A30" s="177">
        <v>18</v>
      </c>
      <c r="B30" s="75" t="s">
        <v>94</v>
      </c>
      <c r="C30" s="184" t="s">
        <v>95</v>
      </c>
      <c r="D30" s="75" t="s">
        <v>96</v>
      </c>
      <c r="E30" s="183" t="s">
        <v>67</v>
      </c>
      <c r="F30" s="22" t="s">
        <v>26</v>
      </c>
      <c r="G30" s="20">
        <f t="shared" si="4"/>
        <v>85000</v>
      </c>
      <c r="H30" s="43">
        <f t="shared" si="0"/>
        <v>0.240679338669808</v>
      </c>
      <c r="I30" s="20">
        <v>0</v>
      </c>
      <c r="J30" s="45">
        <f t="shared" si="1"/>
        <v>0</v>
      </c>
      <c r="K30" s="20">
        <v>0</v>
      </c>
      <c r="L30" s="45">
        <f t="shared" si="2"/>
        <v>0</v>
      </c>
      <c r="M30" s="20">
        <v>85000</v>
      </c>
      <c r="N30" s="46">
        <f t="shared" si="3"/>
        <v>12.1428571428571</v>
      </c>
      <c r="O30" s="212"/>
    </row>
    <row r="31" ht="29.25" spans="1:15">
      <c r="A31" s="175" t="s">
        <v>97</v>
      </c>
      <c r="B31" s="73" t="s">
        <v>98</v>
      </c>
      <c r="C31" s="69"/>
      <c r="D31" s="75"/>
      <c r="E31" s="195"/>
      <c r="F31" s="14"/>
      <c r="G31" s="23">
        <f t="shared" si="4"/>
        <v>12300</v>
      </c>
      <c r="H31" s="43">
        <f t="shared" si="0"/>
        <v>0.0348277160663369</v>
      </c>
      <c r="I31" s="23">
        <f>SUM(I32:I34)</f>
        <v>1400</v>
      </c>
      <c r="J31" s="43">
        <f t="shared" si="1"/>
        <v>0.2</v>
      </c>
      <c r="K31" s="23">
        <f>SUM(K32:K34)</f>
        <v>8000</v>
      </c>
      <c r="L31" s="43">
        <f t="shared" si="2"/>
        <v>1.14285714285714</v>
      </c>
      <c r="M31" s="23">
        <f>SUM(M32:M34)</f>
        <v>2900</v>
      </c>
      <c r="N31" s="44">
        <f t="shared" si="3"/>
        <v>0.414285714285714</v>
      </c>
      <c r="O31" s="212"/>
    </row>
    <row r="32" ht="57.75" spans="1:15">
      <c r="A32" s="177">
        <v>19</v>
      </c>
      <c r="B32" s="75" t="s">
        <v>99</v>
      </c>
      <c r="C32" s="184" t="s">
        <v>23</v>
      </c>
      <c r="D32" s="75" t="s">
        <v>100</v>
      </c>
      <c r="E32" s="183" t="s">
        <v>101</v>
      </c>
      <c r="F32" s="22" t="s">
        <v>68</v>
      </c>
      <c r="G32" s="20">
        <f t="shared" si="4"/>
        <v>2150</v>
      </c>
      <c r="H32" s="43">
        <f t="shared" si="0"/>
        <v>0.00608777150753043</v>
      </c>
      <c r="I32" s="20">
        <v>500</v>
      </c>
      <c r="J32" s="45">
        <f t="shared" si="1"/>
        <v>0.0714285714285714</v>
      </c>
      <c r="K32" s="20"/>
      <c r="L32" s="45">
        <f t="shared" si="2"/>
        <v>0</v>
      </c>
      <c r="M32" s="20">
        <v>1650</v>
      </c>
      <c r="N32" s="46">
        <f t="shared" si="3"/>
        <v>0.235714285714286</v>
      </c>
      <c r="O32" s="212"/>
    </row>
    <row r="33" ht="43.5" spans="1:15">
      <c r="A33" s="177">
        <v>20</v>
      </c>
      <c r="B33" s="75" t="s">
        <v>102</v>
      </c>
      <c r="C33" s="184" t="s">
        <v>23</v>
      </c>
      <c r="D33" s="75" t="s">
        <v>103</v>
      </c>
      <c r="E33" s="183" t="s">
        <v>83</v>
      </c>
      <c r="F33" s="22" t="s">
        <v>21</v>
      </c>
      <c r="G33" s="20">
        <v>1250</v>
      </c>
      <c r="H33" s="43">
        <f t="shared" si="0"/>
        <v>0.00353940203926188</v>
      </c>
      <c r="I33" s="20">
        <v>0</v>
      </c>
      <c r="J33" s="45">
        <f t="shared" si="1"/>
        <v>0</v>
      </c>
      <c r="K33" s="20"/>
      <c r="L33" s="45">
        <f t="shared" si="2"/>
        <v>0</v>
      </c>
      <c r="M33" s="20">
        <f>750+500</f>
        <v>1250</v>
      </c>
      <c r="N33" s="46">
        <f t="shared" si="3"/>
        <v>0.178571428571429</v>
      </c>
      <c r="O33" s="212"/>
    </row>
    <row r="34" ht="57.75" spans="1:15">
      <c r="A34" s="177">
        <v>21</v>
      </c>
      <c r="B34" s="75" t="s">
        <v>104</v>
      </c>
      <c r="C34" s="184" t="s">
        <v>23</v>
      </c>
      <c r="D34" s="75" t="s">
        <v>105</v>
      </c>
      <c r="E34" s="183" t="s">
        <v>83</v>
      </c>
      <c r="F34" s="22" t="s">
        <v>26</v>
      </c>
      <c r="G34" s="20">
        <v>9000</v>
      </c>
      <c r="H34" s="43">
        <f t="shared" si="0"/>
        <v>0.0254836946826855</v>
      </c>
      <c r="I34" s="20">
        <v>900</v>
      </c>
      <c r="J34" s="45">
        <f t="shared" si="1"/>
        <v>0.128571428571429</v>
      </c>
      <c r="K34" s="20">
        <v>8000</v>
      </c>
      <c r="L34" s="45">
        <f t="shared" si="2"/>
        <v>1.14285714285714</v>
      </c>
      <c r="M34" s="20">
        <v>0</v>
      </c>
      <c r="N34" s="46">
        <f t="shared" si="3"/>
        <v>0</v>
      </c>
      <c r="O34" s="212"/>
    </row>
    <row r="35" ht="29.25" spans="1:15">
      <c r="A35" s="175" t="s">
        <v>106</v>
      </c>
      <c r="B35" s="73" t="s">
        <v>107</v>
      </c>
      <c r="C35" s="69"/>
      <c r="D35" s="75"/>
      <c r="E35" s="195"/>
      <c r="F35" s="14"/>
      <c r="G35" s="23">
        <f>I35+K35+M35</f>
        <v>19650</v>
      </c>
      <c r="H35" s="43">
        <f t="shared" si="0"/>
        <v>0.0556394000571967</v>
      </c>
      <c r="I35" s="23">
        <f>SUM(I36:I39)</f>
        <v>1900</v>
      </c>
      <c r="J35" s="43">
        <f t="shared" si="1"/>
        <v>0.271428571428571</v>
      </c>
      <c r="K35" s="23">
        <f>SUM(K36:K39)</f>
        <v>8000</v>
      </c>
      <c r="L35" s="43">
        <f t="shared" si="2"/>
        <v>1.14285714285714</v>
      </c>
      <c r="M35" s="23">
        <f>SUM(M36:M39)</f>
        <v>9750</v>
      </c>
      <c r="N35" s="44">
        <f t="shared" si="3"/>
        <v>1.39285714285714</v>
      </c>
      <c r="O35" s="212"/>
    </row>
    <row r="36" ht="57.75" spans="1:15">
      <c r="A36" s="177">
        <v>22</v>
      </c>
      <c r="B36" s="75" t="s">
        <v>108</v>
      </c>
      <c r="C36" s="184" t="s">
        <v>109</v>
      </c>
      <c r="D36" s="75" t="s">
        <v>110</v>
      </c>
      <c r="E36" s="183" t="s">
        <v>111</v>
      </c>
      <c r="F36" s="22" t="s">
        <v>68</v>
      </c>
      <c r="G36" s="20">
        <f>I36+K36+M36</f>
        <v>2050</v>
      </c>
      <c r="H36" s="43">
        <f t="shared" si="0"/>
        <v>0.00580461934438948</v>
      </c>
      <c r="I36" s="20">
        <v>400</v>
      </c>
      <c r="J36" s="45">
        <f t="shared" si="1"/>
        <v>0.0571428571428571</v>
      </c>
      <c r="K36" s="20">
        <v>0</v>
      </c>
      <c r="L36" s="45">
        <f t="shared" si="2"/>
        <v>0</v>
      </c>
      <c r="M36" s="20">
        <v>1650</v>
      </c>
      <c r="N36" s="46">
        <f t="shared" si="3"/>
        <v>0.235714285714286</v>
      </c>
      <c r="O36" s="212"/>
    </row>
    <row r="37" ht="57.75" spans="1:15">
      <c r="A37" s="177">
        <v>23</v>
      </c>
      <c r="B37" s="75" t="s">
        <v>112</v>
      </c>
      <c r="C37" s="184" t="s">
        <v>109</v>
      </c>
      <c r="D37" s="75" t="s">
        <v>113</v>
      </c>
      <c r="E37" s="183" t="s">
        <v>83</v>
      </c>
      <c r="F37" s="22" t="s">
        <v>21</v>
      </c>
      <c r="G37" s="20">
        <f t="shared" ref="G37:G49" si="5">I37+K37+M37</f>
        <v>1000</v>
      </c>
      <c r="H37" s="43">
        <f t="shared" si="0"/>
        <v>0.0028315216314095</v>
      </c>
      <c r="I37" s="20">
        <v>1000</v>
      </c>
      <c r="J37" s="45">
        <f t="shared" si="1"/>
        <v>0.142857142857143</v>
      </c>
      <c r="K37" s="20"/>
      <c r="L37" s="45">
        <f t="shared" si="2"/>
        <v>0</v>
      </c>
      <c r="M37" s="20">
        <v>0</v>
      </c>
      <c r="N37" s="46">
        <f t="shared" si="3"/>
        <v>0</v>
      </c>
      <c r="O37" s="212"/>
    </row>
    <row r="38" ht="29.25" spans="1:15">
      <c r="A38" s="177">
        <v>24</v>
      </c>
      <c r="B38" s="75" t="s">
        <v>114</v>
      </c>
      <c r="C38" s="184" t="s">
        <v>115</v>
      </c>
      <c r="D38" s="75" t="s">
        <v>116</v>
      </c>
      <c r="E38" s="183" t="s">
        <v>83</v>
      </c>
      <c r="F38" s="22" t="s">
        <v>26</v>
      </c>
      <c r="G38" s="130">
        <f t="shared" si="5"/>
        <v>14000</v>
      </c>
      <c r="H38" s="181">
        <f t="shared" si="0"/>
        <v>0.039641302839733</v>
      </c>
      <c r="I38" s="130">
        <v>0</v>
      </c>
      <c r="J38" s="213">
        <f t="shared" si="1"/>
        <v>0</v>
      </c>
      <c r="K38" s="130">
        <v>8000</v>
      </c>
      <c r="L38" s="213">
        <f t="shared" si="2"/>
        <v>1.14285714285714</v>
      </c>
      <c r="M38" s="130">
        <v>6000</v>
      </c>
      <c r="N38" s="214">
        <f t="shared" si="3"/>
        <v>0.857142857142857</v>
      </c>
      <c r="O38" s="212"/>
    </row>
    <row r="39" ht="29.25" spans="1:15">
      <c r="A39" s="177">
        <v>25</v>
      </c>
      <c r="B39" s="75" t="s">
        <v>117</v>
      </c>
      <c r="C39" s="184" t="s">
        <v>118</v>
      </c>
      <c r="D39" s="75" t="s">
        <v>119</v>
      </c>
      <c r="E39" s="183" t="s">
        <v>83</v>
      </c>
      <c r="F39" s="22" t="s">
        <v>21</v>
      </c>
      <c r="G39" s="20">
        <f t="shared" si="5"/>
        <v>2600</v>
      </c>
      <c r="H39" s="43">
        <f t="shared" si="0"/>
        <v>0.00736195624166471</v>
      </c>
      <c r="I39" s="20">
        <v>500</v>
      </c>
      <c r="J39" s="45">
        <f t="shared" si="1"/>
        <v>0.0714285714285714</v>
      </c>
      <c r="K39" s="20"/>
      <c r="L39" s="45">
        <f t="shared" si="2"/>
        <v>0</v>
      </c>
      <c r="M39" s="20">
        <v>2100</v>
      </c>
      <c r="N39" s="46">
        <f t="shared" si="3"/>
        <v>0.3</v>
      </c>
      <c r="O39" s="212"/>
    </row>
    <row r="40" ht="15" spans="1:15">
      <c r="A40" s="175" t="s">
        <v>120</v>
      </c>
      <c r="B40" s="84" t="s">
        <v>121</v>
      </c>
      <c r="C40" s="196"/>
      <c r="D40" s="86"/>
      <c r="E40" s="197"/>
      <c r="F40" s="32"/>
      <c r="G40" s="23">
        <f t="shared" si="5"/>
        <v>103753</v>
      </c>
      <c r="H40" s="43">
        <f t="shared" si="0"/>
        <v>0.29377886382363</v>
      </c>
      <c r="I40" s="23">
        <f>SUM(I41:I44)</f>
        <v>0</v>
      </c>
      <c r="J40" s="43">
        <f t="shared" si="1"/>
        <v>0</v>
      </c>
      <c r="K40" s="23">
        <f>SUM(K41:K44)</f>
        <v>0</v>
      </c>
      <c r="L40" s="43">
        <f t="shared" si="2"/>
        <v>0</v>
      </c>
      <c r="M40" s="23">
        <f>SUM(M41:M44)</f>
        <v>103753</v>
      </c>
      <c r="N40" s="44">
        <f t="shared" si="3"/>
        <v>14.8218571428571</v>
      </c>
      <c r="O40" s="212"/>
    </row>
    <row r="41" ht="86.25" spans="1:15">
      <c r="A41" s="177">
        <v>26</v>
      </c>
      <c r="B41" s="75" t="s">
        <v>122</v>
      </c>
      <c r="C41" s="184" t="s">
        <v>123</v>
      </c>
      <c r="D41" s="75" t="s">
        <v>124</v>
      </c>
      <c r="E41" s="183" t="s">
        <v>125</v>
      </c>
      <c r="F41" s="22" t="s">
        <v>21</v>
      </c>
      <c r="G41" s="20">
        <f t="shared" si="5"/>
        <v>41000</v>
      </c>
      <c r="H41" s="43">
        <f t="shared" si="0"/>
        <v>0.11609238688779</v>
      </c>
      <c r="I41" s="20">
        <v>0</v>
      </c>
      <c r="J41" s="45">
        <f t="shared" si="1"/>
        <v>0</v>
      </c>
      <c r="K41" s="20">
        <v>0</v>
      </c>
      <c r="L41" s="45">
        <f t="shared" si="2"/>
        <v>0</v>
      </c>
      <c r="M41" s="20">
        <f>18000+23000</f>
        <v>41000</v>
      </c>
      <c r="N41" s="46">
        <f t="shared" si="3"/>
        <v>5.85714285714286</v>
      </c>
      <c r="O41" s="212"/>
    </row>
    <row r="42" ht="57.75" spans="1:15">
      <c r="A42" s="177">
        <v>27</v>
      </c>
      <c r="B42" s="86" t="s">
        <v>126</v>
      </c>
      <c r="C42" s="184" t="s">
        <v>127</v>
      </c>
      <c r="D42" s="75" t="s">
        <v>128</v>
      </c>
      <c r="E42" s="183" t="s">
        <v>129</v>
      </c>
      <c r="F42" s="22" t="s">
        <v>21</v>
      </c>
      <c r="G42" s="20">
        <f t="shared" si="5"/>
        <v>6678</v>
      </c>
      <c r="H42" s="43">
        <f t="shared" si="0"/>
        <v>0.0189089014545527</v>
      </c>
      <c r="I42" s="20">
        <v>0</v>
      </c>
      <c r="J42" s="45">
        <f t="shared" si="1"/>
        <v>0</v>
      </c>
      <c r="K42" s="20">
        <v>0</v>
      </c>
      <c r="L42" s="45">
        <f t="shared" si="2"/>
        <v>0</v>
      </c>
      <c r="M42" s="20">
        <v>6678</v>
      </c>
      <c r="N42" s="46">
        <f t="shared" si="3"/>
        <v>0.954</v>
      </c>
      <c r="O42" s="212"/>
    </row>
    <row r="43" ht="86.25" spans="1:15">
      <c r="A43" s="177">
        <v>28</v>
      </c>
      <c r="B43" s="86" t="s">
        <v>130</v>
      </c>
      <c r="C43" s="184" t="s">
        <v>131</v>
      </c>
      <c r="D43" s="75" t="s">
        <v>132</v>
      </c>
      <c r="E43" s="183" t="s">
        <v>133</v>
      </c>
      <c r="F43" s="22" t="s">
        <v>21</v>
      </c>
      <c r="G43" s="20">
        <f t="shared" si="5"/>
        <v>8958</v>
      </c>
      <c r="H43" s="43">
        <f t="shared" si="0"/>
        <v>0.0253647707741663</v>
      </c>
      <c r="I43" s="20">
        <v>0</v>
      </c>
      <c r="J43" s="45">
        <f t="shared" si="1"/>
        <v>0</v>
      </c>
      <c r="K43" s="20">
        <v>0</v>
      </c>
      <c r="L43" s="45">
        <f t="shared" si="2"/>
        <v>0</v>
      </c>
      <c r="M43" s="20">
        <v>8958</v>
      </c>
      <c r="N43" s="46">
        <f t="shared" si="3"/>
        <v>1.27971428571429</v>
      </c>
      <c r="O43" s="212"/>
    </row>
    <row r="44" ht="143.25" spans="1:15">
      <c r="A44" s="177">
        <v>29</v>
      </c>
      <c r="B44" s="75" t="s">
        <v>134</v>
      </c>
      <c r="C44" s="182" t="s">
        <v>135</v>
      </c>
      <c r="D44" s="75" t="s">
        <v>136</v>
      </c>
      <c r="E44" s="183" t="s">
        <v>137</v>
      </c>
      <c r="F44" s="22" t="s">
        <v>21</v>
      </c>
      <c r="G44" s="20">
        <f t="shared" si="5"/>
        <v>47117</v>
      </c>
      <c r="H44" s="43">
        <f t="shared" si="0"/>
        <v>0.133412804707122</v>
      </c>
      <c r="I44" s="20">
        <v>0</v>
      </c>
      <c r="J44" s="45">
        <f t="shared" si="1"/>
        <v>0</v>
      </c>
      <c r="K44" s="20">
        <v>0</v>
      </c>
      <c r="L44" s="45">
        <f t="shared" si="2"/>
        <v>0</v>
      </c>
      <c r="M44" s="20">
        <f>11670+15447+20000</f>
        <v>47117</v>
      </c>
      <c r="N44" s="46">
        <f t="shared" si="3"/>
        <v>6.731</v>
      </c>
      <c r="O44" s="212"/>
    </row>
    <row r="45" ht="15" spans="1:15">
      <c r="A45" s="175" t="s">
        <v>138</v>
      </c>
      <c r="B45" s="84" t="s">
        <v>139</v>
      </c>
      <c r="C45" s="196"/>
      <c r="D45" s="86"/>
      <c r="E45" s="197"/>
      <c r="F45" s="32"/>
      <c r="G45" s="23">
        <f t="shared" si="5"/>
        <v>9400</v>
      </c>
      <c r="H45" s="43">
        <f t="shared" si="0"/>
        <v>0.0266163033352493</v>
      </c>
      <c r="I45" s="23">
        <f>SUM(I46:I49)</f>
        <v>1100</v>
      </c>
      <c r="J45" s="43">
        <f t="shared" si="1"/>
        <v>0.157142857142857</v>
      </c>
      <c r="K45" s="23">
        <f>SUM(K46:K49)</f>
        <v>300</v>
      </c>
      <c r="L45" s="43">
        <f t="shared" si="2"/>
        <v>0.0428571428571429</v>
      </c>
      <c r="M45" s="23">
        <f>SUM(M46:M49)</f>
        <v>8000</v>
      </c>
      <c r="N45" s="44">
        <f t="shared" si="3"/>
        <v>1.14285714285714</v>
      </c>
      <c r="O45" s="212"/>
    </row>
    <row r="46" ht="72" spans="1:15">
      <c r="A46" s="177">
        <v>30</v>
      </c>
      <c r="B46" s="75" t="s">
        <v>140</v>
      </c>
      <c r="C46" s="184" t="s">
        <v>23</v>
      </c>
      <c r="D46" s="75" t="s">
        <v>141</v>
      </c>
      <c r="E46" s="183" t="s">
        <v>83</v>
      </c>
      <c r="F46" s="22" t="s">
        <v>68</v>
      </c>
      <c r="G46" s="20">
        <f t="shared" si="5"/>
        <v>300</v>
      </c>
      <c r="H46" s="43">
        <f t="shared" si="0"/>
        <v>0.000849456489422851</v>
      </c>
      <c r="I46" s="20">
        <v>300</v>
      </c>
      <c r="J46" s="45">
        <f t="shared" si="1"/>
        <v>0.0428571428571429</v>
      </c>
      <c r="K46" s="20">
        <v>0</v>
      </c>
      <c r="L46" s="45">
        <f t="shared" si="2"/>
        <v>0</v>
      </c>
      <c r="M46" s="20">
        <v>0</v>
      </c>
      <c r="N46" s="46">
        <f t="shared" si="3"/>
        <v>0</v>
      </c>
      <c r="O46" s="212"/>
    </row>
    <row r="47" ht="43.5" spans="1:15">
      <c r="A47" s="177">
        <v>31</v>
      </c>
      <c r="B47" s="86" t="s">
        <v>142</v>
      </c>
      <c r="C47" s="184" t="s">
        <v>23</v>
      </c>
      <c r="D47" s="75" t="s">
        <v>143</v>
      </c>
      <c r="E47" s="183" t="s">
        <v>83</v>
      </c>
      <c r="F47" s="22" t="s">
        <v>26</v>
      </c>
      <c r="G47" s="20">
        <f t="shared" si="5"/>
        <v>8000</v>
      </c>
      <c r="H47" s="43">
        <f t="shared" si="0"/>
        <v>0.022652173051276</v>
      </c>
      <c r="I47" s="20">
        <v>0</v>
      </c>
      <c r="J47" s="45">
        <f t="shared" si="1"/>
        <v>0</v>
      </c>
      <c r="K47" s="20"/>
      <c r="L47" s="45">
        <f t="shared" si="2"/>
        <v>0</v>
      </c>
      <c r="M47" s="20">
        <v>8000</v>
      </c>
      <c r="N47" s="46">
        <f t="shared" si="3"/>
        <v>1.14285714285714</v>
      </c>
      <c r="O47" s="212"/>
    </row>
    <row r="48" ht="72" spans="1:15">
      <c r="A48" s="198">
        <v>32</v>
      </c>
      <c r="B48" s="199" t="s">
        <v>144</v>
      </c>
      <c r="C48" s="200" t="s">
        <v>23</v>
      </c>
      <c r="D48" s="199" t="s">
        <v>145</v>
      </c>
      <c r="E48" s="201" t="s">
        <v>83</v>
      </c>
      <c r="F48" s="22" t="s">
        <v>21</v>
      </c>
      <c r="G48" s="202">
        <f t="shared" si="5"/>
        <v>500</v>
      </c>
      <c r="H48" s="203">
        <f t="shared" si="0"/>
        <v>0.00141576081570475</v>
      </c>
      <c r="I48" s="202">
        <v>500</v>
      </c>
      <c r="J48" s="216">
        <f t="shared" si="1"/>
        <v>0.0714285714285714</v>
      </c>
      <c r="K48" s="202">
        <v>0</v>
      </c>
      <c r="L48" s="216">
        <f t="shared" si="2"/>
        <v>0</v>
      </c>
      <c r="M48" s="202">
        <v>0</v>
      </c>
      <c r="N48" s="217">
        <f t="shared" si="3"/>
        <v>0</v>
      </c>
      <c r="O48" s="212"/>
    </row>
    <row r="49" ht="115.5" spans="1:15">
      <c r="A49" s="204">
        <v>33</v>
      </c>
      <c r="B49" s="205" t="s">
        <v>146</v>
      </c>
      <c r="C49" s="205" t="s">
        <v>23</v>
      </c>
      <c r="D49" s="206" t="s">
        <v>147</v>
      </c>
      <c r="E49" s="207" t="s">
        <v>83</v>
      </c>
      <c r="F49" s="208" t="s">
        <v>26</v>
      </c>
      <c r="G49" s="209">
        <f t="shared" si="5"/>
        <v>600</v>
      </c>
      <c r="H49" s="210">
        <f t="shared" si="0"/>
        <v>0.0016989129788457</v>
      </c>
      <c r="I49" s="209">
        <v>300</v>
      </c>
      <c r="J49" s="218">
        <f t="shared" si="1"/>
        <v>0.0428571428571429</v>
      </c>
      <c r="K49" s="209">
        <v>300</v>
      </c>
      <c r="L49" s="218">
        <f t="shared" si="2"/>
        <v>0.0428571428571429</v>
      </c>
      <c r="M49" s="209">
        <v>0</v>
      </c>
      <c r="N49" s="218">
        <f t="shared" si="3"/>
        <v>0</v>
      </c>
      <c r="O49" s="212"/>
    </row>
    <row r="50" ht="15.75" spans="6:6">
      <c r="F50" s="211"/>
    </row>
    <row r="51" ht="15"/>
  </sheetData>
  <mergeCells count="11">
    <mergeCell ref="G2:H2"/>
    <mergeCell ref="I2:J2"/>
    <mergeCell ref="K2:L2"/>
    <mergeCell ref="M2:N2"/>
    <mergeCell ref="A2:A3"/>
    <mergeCell ref="B2:B3"/>
    <mergeCell ref="C2:C3"/>
    <mergeCell ref="D2:D3"/>
    <mergeCell ref="E2:E3"/>
    <mergeCell ref="F2:F3"/>
    <mergeCell ref="O23:O2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6"/>
  <sheetViews>
    <sheetView zoomScale="85" zoomScaleNormal="85" topLeftCell="A4" workbookViewId="0">
      <pane ySplit="1200" topLeftCell="A1" activePane="bottomLeft"/>
      <selection/>
      <selection pane="bottomLeft" activeCell="D16" sqref="D16"/>
    </sheetView>
  </sheetViews>
  <sheetFormatPr defaultColWidth="9" defaultRowHeight="14.25"/>
  <cols>
    <col min="1" max="1" width="22.625" style="119" customWidth="1"/>
    <col min="2" max="2" width="7.75" style="120" customWidth="1"/>
    <col min="3" max="3" width="35.375" style="4" customWidth="1"/>
    <col min="4" max="4" width="12.5" style="4" customWidth="1"/>
    <col min="5" max="5" width="51.5" style="4" customWidth="1"/>
    <col min="6" max="7" width="18.375" style="4" customWidth="1"/>
    <col min="8" max="11" width="9" style="4"/>
    <col min="12" max="12" width="15.875" style="5" customWidth="1"/>
  </cols>
  <sheetData>
    <row r="1" ht="22.5" spans="2:11">
      <c r="B1" s="121" t="s">
        <v>148</v>
      </c>
      <c r="C1" s="121"/>
      <c r="D1" s="121"/>
      <c r="E1" s="121"/>
      <c r="F1" s="121"/>
      <c r="G1" s="121"/>
      <c r="H1" s="121"/>
      <c r="I1" s="121"/>
      <c r="J1" s="121"/>
      <c r="K1" s="121"/>
    </row>
    <row r="2" spans="1:11">
      <c r="A2" s="122" t="s">
        <v>149</v>
      </c>
      <c r="C2" s="120"/>
      <c r="D2" s="120"/>
      <c r="E2" s="120"/>
      <c r="F2" s="120"/>
      <c r="G2" s="120"/>
      <c r="H2" s="120"/>
      <c r="I2" s="120"/>
      <c r="J2" s="120"/>
      <c r="K2" s="120"/>
    </row>
    <row r="3" ht="15" spans="1:11">
      <c r="A3" s="123" t="s">
        <v>150</v>
      </c>
      <c r="K3" s="4" t="s">
        <v>0</v>
      </c>
    </row>
    <row r="4" ht="43.5" spans="1:13">
      <c r="A4" s="124" t="s">
        <v>151</v>
      </c>
      <c r="B4" s="11" t="s">
        <v>1</v>
      </c>
      <c r="C4" s="11" t="s">
        <v>2</v>
      </c>
      <c r="D4" s="11"/>
      <c r="E4" s="11"/>
      <c r="F4" s="11"/>
      <c r="G4" s="11"/>
      <c r="H4" s="11" t="s">
        <v>7</v>
      </c>
      <c r="I4" s="11" t="s">
        <v>8</v>
      </c>
      <c r="J4" s="11" t="s">
        <v>9</v>
      </c>
      <c r="K4" s="11" t="s">
        <v>10</v>
      </c>
      <c r="L4" s="11" t="s">
        <v>152</v>
      </c>
      <c r="M4" s="159" t="s">
        <v>153</v>
      </c>
    </row>
    <row r="5" spans="1:13">
      <c r="A5" s="125"/>
      <c r="B5" s="11"/>
      <c r="C5" s="11"/>
      <c r="D5" s="11" t="s">
        <v>3</v>
      </c>
      <c r="E5" s="11" t="s">
        <v>4</v>
      </c>
      <c r="F5" s="11" t="s">
        <v>154</v>
      </c>
      <c r="G5" s="11" t="s">
        <v>6</v>
      </c>
      <c r="H5" s="11" t="s">
        <v>11</v>
      </c>
      <c r="I5" s="11" t="s">
        <v>11</v>
      </c>
      <c r="J5" s="11" t="s">
        <v>11</v>
      </c>
      <c r="K5" s="11" t="s">
        <v>11</v>
      </c>
      <c r="L5" s="159"/>
      <c r="M5" s="159"/>
    </row>
    <row r="6" spans="1:13">
      <c r="A6" s="126"/>
      <c r="B6" s="13" t="s">
        <v>155</v>
      </c>
      <c r="C6" s="13"/>
      <c r="D6" s="13"/>
      <c r="E6" s="13"/>
      <c r="F6" s="13"/>
      <c r="G6" s="13"/>
      <c r="H6" s="23">
        <f>H7+H29+H32+H37+H42</f>
        <v>266553</v>
      </c>
      <c r="I6" s="23">
        <f>I7+I29+I32+I37+I42</f>
        <v>7100</v>
      </c>
      <c r="J6" s="23">
        <f>J7+J29+J32+J37+J42</f>
        <v>52700</v>
      </c>
      <c r="K6" s="23">
        <f>K7+K29+K32+K37+K42</f>
        <v>205253</v>
      </c>
      <c r="L6" s="159"/>
      <c r="M6" s="159"/>
    </row>
    <row r="7" spans="1:13">
      <c r="A7" s="126"/>
      <c r="B7" s="13" t="s">
        <v>13</v>
      </c>
      <c r="C7" s="14" t="s">
        <v>14</v>
      </c>
      <c r="D7" s="14"/>
      <c r="E7" s="14"/>
      <c r="F7" s="14"/>
      <c r="G7" s="14"/>
      <c r="H7" s="23">
        <f>H8+H12+H18+H22+H27</f>
        <v>146900</v>
      </c>
      <c r="I7" s="23">
        <f>I8+I12+I18+I22+I27</f>
        <v>2600</v>
      </c>
      <c r="J7" s="23">
        <f t="shared" ref="J7:K7" si="0">J8+J12+J18+J22+J27</f>
        <v>52700</v>
      </c>
      <c r="K7" s="23">
        <f t="shared" si="0"/>
        <v>90100</v>
      </c>
      <c r="L7" s="159"/>
      <c r="M7" s="159"/>
    </row>
    <row r="8" spans="1:13">
      <c r="A8" s="126"/>
      <c r="B8" s="13" t="s">
        <v>15</v>
      </c>
      <c r="C8" s="14" t="s">
        <v>16</v>
      </c>
      <c r="D8" s="14"/>
      <c r="E8" s="14"/>
      <c r="F8" s="14"/>
      <c r="G8" s="14"/>
      <c r="H8" s="23">
        <f>SUM(H9:H11)</f>
        <v>17800</v>
      </c>
      <c r="I8" s="23">
        <f>SUM(I9:I11)</f>
        <v>0</v>
      </c>
      <c r="J8" s="23">
        <f>SUM(J9:J11)</f>
        <v>6500</v>
      </c>
      <c r="K8" s="23">
        <f>SUM(K9:K11)</f>
        <v>11300</v>
      </c>
      <c r="L8" s="159"/>
      <c r="M8" s="159"/>
    </row>
    <row r="9" ht="60.75" customHeight="1" spans="1:13">
      <c r="A9" s="127" t="s">
        <v>16</v>
      </c>
      <c r="B9" s="128">
        <v>1</v>
      </c>
      <c r="C9" s="129" t="s">
        <v>16</v>
      </c>
      <c r="D9" s="130" t="s">
        <v>156</v>
      </c>
      <c r="E9" s="131" t="s">
        <v>157</v>
      </c>
      <c r="F9" s="132" t="s">
        <v>158</v>
      </c>
      <c r="G9" s="130" t="s">
        <v>159</v>
      </c>
      <c r="H9" s="133">
        <v>1500</v>
      </c>
      <c r="I9" s="133">
        <v>0</v>
      </c>
      <c r="J9" s="130">
        <v>1500</v>
      </c>
      <c r="K9" s="130">
        <v>0</v>
      </c>
      <c r="L9" s="160" t="s">
        <v>160</v>
      </c>
      <c r="M9" s="159"/>
    </row>
    <row r="10" s="1" customFormat="1" ht="63.75" spans="1:13">
      <c r="A10" s="134" t="s">
        <v>161</v>
      </c>
      <c r="B10" s="128">
        <v>2</v>
      </c>
      <c r="C10" s="129" t="s">
        <v>161</v>
      </c>
      <c r="D10" s="133" t="s">
        <v>162</v>
      </c>
      <c r="E10" s="131" t="s">
        <v>163</v>
      </c>
      <c r="F10" s="132" t="s">
        <v>164</v>
      </c>
      <c r="G10" s="130" t="s">
        <v>165</v>
      </c>
      <c r="H10" s="133">
        <v>11300</v>
      </c>
      <c r="I10" s="130">
        <v>0</v>
      </c>
      <c r="J10" s="130">
        <v>0</v>
      </c>
      <c r="K10" s="130">
        <v>11300</v>
      </c>
      <c r="L10" s="161" t="s">
        <v>166</v>
      </c>
      <c r="M10" s="162"/>
    </row>
    <row r="11" ht="38.25" spans="1:13">
      <c r="A11" s="126"/>
      <c r="B11" s="101">
        <v>3</v>
      </c>
      <c r="C11" s="17" t="s">
        <v>40</v>
      </c>
      <c r="D11" s="20" t="s">
        <v>167</v>
      </c>
      <c r="E11" s="21" t="s">
        <v>42</v>
      </c>
      <c r="F11" s="22" t="s">
        <v>43</v>
      </c>
      <c r="G11" s="20" t="s">
        <v>165</v>
      </c>
      <c r="H11" s="20">
        <v>5000</v>
      </c>
      <c r="I11" s="20">
        <v>0</v>
      </c>
      <c r="J11" s="20">
        <v>5000</v>
      </c>
      <c r="K11" s="20">
        <v>0</v>
      </c>
      <c r="L11" s="163" t="s">
        <v>168</v>
      </c>
      <c r="M11" s="159"/>
    </row>
    <row r="12" spans="1:13">
      <c r="A12" s="126"/>
      <c r="B12" s="11" t="s">
        <v>44</v>
      </c>
      <c r="C12" s="14" t="s">
        <v>45</v>
      </c>
      <c r="D12" s="14"/>
      <c r="E12" s="14"/>
      <c r="F12" s="14"/>
      <c r="G12" s="14"/>
      <c r="H12" s="23">
        <f>SUM(H13:H17)</f>
        <v>37500</v>
      </c>
      <c r="I12" s="23">
        <f>SUM(I13:I17)</f>
        <v>0</v>
      </c>
      <c r="J12" s="23">
        <f>SUM(J13:J17)</f>
        <v>0</v>
      </c>
      <c r="K12" s="23">
        <f>SUM(K13:K17)</f>
        <v>36000</v>
      </c>
      <c r="L12" s="159"/>
      <c r="M12" s="159"/>
    </row>
    <row r="13" ht="51" spans="1:13">
      <c r="A13" s="126"/>
      <c r="B13" s="101">
        <v>4</v>
      </c>
      <c r="C13" s="17" t="s">
        <v>46</v>
      </c>
      <c r="D13" s="20" t="s">
        <v>169</v>
      </c>
      <c r="E13" s="21" t="s">
        <v>48</v>
      </c>
      <c r="F13" s="22" t="s">
        <v>49</v>
      </c>
      <c r="G13" s="20" t="s">
        <v>170</v>
      </c>
      <c r="H13" s="20">
        <f>I13+J13+K13</f>
        <v>12000</v>
      </c>
      <c r="I13" s="20">
        <v>0</v>
      </c>
      <c r="J13" s="20">
        <v>0</v>
      </c>
      <c r="K13" s="20">
        <v>12000</v>
      </c>
      <c r="L13" s="163" t="s">
        <v>171</v>
      </c>
      <c r="M13" s="159"/>
    </row>
    <row r="14" ht="63.75" spans="1:13">
      <c r="A14" s="135" t="s">
        <v>172</v>
      </c>
      <c r="B14" s="101">
        <v>5</v>
      </c>
      <c r="C14" s="129" t="s">
        <v>172</v>
      </c>
      <c r="D14" s="130" t="s">
        <v>173</v>
      </c>
      <c r="E14" s="131" t="s">
        <v>174</v>
      </c>
      <c r="F14" s="132" t="s">
        <v>43</v>
      </c>
      <c r="G14" s="20" t="s">
        <v>170</v>
      </c>
      <c r="H14" s="31">
        <v>4000</v>
      </c>
      <c r="I14" s="20">
        <v>0</v>
      </c>
      <c r="J14" s="20">
        <v>0</v>
      </c>
      <c r="K14" s="20">
        <v>4000</v>
      </c>
      <c r="L14" s="163" t="s">
        <v>175</v>
      </c>
      <c r="M14" s="159"/>
    </row>
    <row r="15" ht="42.75" spans="1:13">
      <c r="A15" s="135"/>
      <c r="B15" s="101">
        <v>6</v>
      </c>
      <c r="C15" s="129" t="s">
        <v>176</v>
      </c>
      <c r="D15" s="133" t="s">
        <v>177</v>
      </c>
      <c r="E15" s="131" t="s">
        <v>178</v>
      </c>
      <c r="F15" s="132" t="s">
        <v>179</v>
      </c>
      <c r="G15" s="20">
        <v>2023</v>
      </c>
      <c r="H15" s="31">
        <v>9000</v>
      </c>
      <c r="I15" s="20">
        <v>0</v>
      </c>
      <c r="J15" s="20">
        <v>0</v>
      </c>
      <c r="K15" s="31">
        <v>9000</v>
      </c>
      <c r="L15" s="163" t="s">
        <v>180</v>
      </c>
      <c r="M15" s="164" t="s">
        <v>181</v>
      </c>
    </row>
    <row r="16" ht="60.95" customHeight="1" spans="1:13">
      <c r="A16" s="135" t="s">
        <v>182</v>
      </c>
      <c r="B16" s="101">
        <v>7</v>
      </c>
      <c r="C16" s="129" t="s">
        <v>183</v>
      </c>
      <c r="D16" s="136" t="s">
        <v>184</v>
      </c>
      <c r="E16" s="131" t="s">
        <v>185</v>
      </c>
      <c r="F16" s="132" t="s">
        <v>186</v>
      </c>
      <c r="G16" s="20" t="s">
        <v>170</v>
      </c>
      <c r="H16" s="31">
        <v>8000</v>
      </c>
      <c r="I16" s="20">
        <v>0</v>
      </c>
      <c r="J16" s="20">
        <v>0</v>
      </c>
      <c r="K16" s="20">
        <v>8000</v>
      </c>
      <c r="L16" s="163" t="s">
        <v>187</v>
      </c>
      <c r="M16" s="159"/>
    </row>
    <row r="17" ht="63" customHeight="1" spans="1:13">
      <c r="A17" s="135" t="s">
        <v>188</v>
      </c>
      <c r="B17" s="101">
        <v>8</v>
      </c>
      <c r="C17" s="129" t="s">
        <v>189</v>
      </c>
      <c r="D17" s="136" t="s">
        <v>184</v>
      </c>
      <c r="E17" s="131" t="s">
        <v>190</v>
      </c>
      <c r="F17" s="132" t="s">
        <v>191</v>
      </c>
      <c r="G17" s="20" t="s">
        <v>170</v>
      </c>
      <c r="H17" s="31">
        <v>4500</v>
      </c>
      <c r="I17" s="20">
        <v>0</v>
      </c>
      <c r="J17" s="20">
        <v>0</v>
      </c>
      <c r="K17" s="20">
        <v>3000</v>
      </c>
      <c r="L17" s="165" t="s">
        <v>192</v>
      </c>
      <c r="M17" s="159"/>
    </row>
    <row r="18" spans="1:13">
      <c r="A18" s="126"/>
      <c r="B18" s="11" t="s">
        <v>62</v>
      </c>
      <c r="C18" s="14" t="s">
        <v>63</v>
      </c>
      <c r="D18" s="14"/>
      <c r="E18" s="14"/>
      <c r="F18" s="14"/>
      <c r="G18" s="14"/>
      <c r="H18" s="23">
        <f>SUM(H19:H21)</f>
        <v>18000</v>
      </c>
      <c r="I18" s="23">
        <f>SUM(I19:I21)</f>
        <v>0</v>
      </c>
      <c r="J18" s="23">
        <f t="shared" ref="J18:K18" si="1">SUM(J19:J21)</f>
        <v>10200</v>
      </c>
      <c r="K18" s="23">
        <f t="shared" si="1"/>
        <v>7800</v>
      </c>
      <c r="L18" s="159"/>
      <c r="M18" s="159"/>
    </row>
    <row r="19" ht="26.25" spans="1:13">
      <c r="A19" s="137"/>
      <c r="B19" s="101">
        <v>8</v>
      </c>
      <c r="C19" s="17" t="s">
        <v>64</v>
      </c>
      <c r="D19" s="22" t="s">
        <v>193</v>
      </c>
      <c r="E19" s="21" t="s">
        <v>194</v>
      </c>
      <c r="F19" s="22" t="s">
        <v>67</v>
      </c>
      <c r="G19" s="20" t="s">
        <v>159</v>
      </c>
      <c r="H19" s="20">
        <v>1700</v>
      </c>
      <c r="I19" s="20">
        <v>0</v>
      </c>
      <c r="J19" s="20">
        <v>1700</v>
      </c>
      <c r="K19" s="20">
        <v>0</v>
      </c>
      <c r="L19" s="160" t="s">
        <v>175</v>
      </c>
      <c r="M19" s="159"/>
    </row>
    <row r="20" ht="27" spans="1:13">
      <c r="A20" s="137"/>
      <c r="B20" s="101">
        <v>9</v>
      </c>
      <c r="C20" s="17" t="s">
        <v>69</v>
      </c>
      <c r="D20" s="22" t="s">
        <v>195</v>
      </c>
      <c r="E20" s="21" t="s">
        <v>196</v>
      </c>
      <c r="F20" s="22" t="s">
        <v>67</v>
      </c>
      <c r="G20" s="20" t="s">
        <v>165</v>
      </c>
      <c r="H20" s="20">
        <f>I20+J20+K20</f>
        <v>8500</v>
      </c>
      <c r="I20" s="20">
        <v>0</v>
      </c>
      <c r="J20" s="20">
        <v>8500</v>
      </c>
      <c r="K20" s="20">
        <v>0</v>
      </c>
      <c r="L20" s="160" t="s">
        <v>175</v>
      </c>
      <c r="M20" s="159"/>
    </row>
    <row r="21" s="1" customFormat="1" ht="153" spans="1:13">
      <c r="A21" s="135" t="s">
        <v>197</v>
      </c>
      <c r="B21" s="101">
        <v>10</v>
      </c>
      <c r="C21" s="129" t="s">
        <v>198</v>
      </c>
      <c r="D21" s="130" t="s">
        <v>199</v>
      </c>
      <c r="E21" s="138" t="s">
        <v>200</v>
      </c>
      <c r="F21" s="132" t="s">
        <v>201</v>
      </c>
      <c r="G21" s="20" t="s">
        <v>165</v>
      </c>
      <c r="H21" s="31">
        <v>7800</v>
      </c>
      <c r="I21" s="20">
        <v>0</v>
      </c>
      <c r="J21" s="20">
        <v>0</v>
      </c>
      <c r="K21" s="20">
        <v>7800</v>
      </c>
      <c r="L21" s="165" t="s">
        <v>202</v>
      </c>
      <c r="M21" s="162"/>
    </row>
    <row r="22" spans="1:13">
      <c r="A22" s="126"/>
      <c r="B22" s="11" t="s">
        <v>73</v>
      </c>
      <c r="C22" s="14" t="s">
        <v>79</v>
      </c>
      <c r="D22" s="14"/>
      <c r="E22" s="14"/>
      <c r="F22" s="14"/>
      <c r="G22" s="14"/>
      <c r="H22" s="23">
        <f>SUM(H23:H26)</f>
        <v>38600</v>
      </c>
      <c r="I22" s="23">
        <f>SUM(I23:I26)</f>
        <v>2600</v>
      </c>
      <c r="J22" s="23">
        <f>SUM(J23:J26)</f>
        <v>36000</v>
      </c>
      <c r="K22" s="23">
        <f>SUM(K23:K26)</f>
        <v>0</v>
      </c>
      <c r="L22" s="159"/>
      <c r="M22" s="159"/>
    </row>
    <row r="23" ht="63.75" spans="1:13">
      <c r="A23" s="126"/>
      <c r="B23" s="101">
        <v>11</v>
      </c>
      <c r="C23" s="17" t="s">
        <v>80</v>
      </c>
      <c r="D23" s="20" t="s">
        <v>203</v>
      </c>
      <c r="E23" s="21" t="s">
        <v>204</v>
      </c>
      <c r="F23" s="22" t="s">
        <v>83</v>
      </c>
      <c r="G23" s="20" t="s">
        <v>170</v>
      </c>
      <c r="H23" s="20">
        <f>I23+J23+K23</f>
        <v>1600</v>
      </c>
      <c r="I23" s="20">
        <v>1600</v>
      </c>
      <c r="J23" s="20">
        <v>0</v>
      </c>
      <c r="K23" s="20">
        <v>0</v>
      </c>
      <c r="L23" s="20" t="s">
        <v>205</v>
      </c>
      <c r="M23" s="159"/>
    </row>
    <row r="24" ht="66.75" spans="1:13">
      <c r="A24" s="126"/>
      <c r="B24" s="101">
        <v>12</v>
      </c>
      <c r="C24" s="17" t="s">
        <v>84</v>
      </c>
      <c r="D24" s="20" t="s">
        <v>206</v>
      </c>
      <c r="E24" s="21" t="s">
        <v>207</v>
      </c>
      <c r="F24" s="22" t="s">
        <v>67</v>
      </c>
      <c r="G24" s="20" t="s">
        <v>159</v>
      </c>
      <c r="H24" s="20">
        <f>I24+J24+K24</f>
        <v>15000</v>
      </c>
      <c r="I24" s="20">
        <v>0</v>
      </c>
      <c r="J24" s="20">
        <v>15000</v>
      </c>
      <c r="K24" s="20">
        <v>0</v>
      </c>
      <c r="L24" s="160" t="s">
        <v>175</v>
      </c>
      <c r="M24" s="159"/>
    </row>
    <row r="25" ht="52.5" spans="1:13">
      <c r="A25" s="126"/>
      <c r="B25" s="101">
        <v>13</v>
      </c>
      <c r="C25" s="17" t="s">
        <v>87</v>
      </c>
      <c r="D25" s="20" t="s">
        <v>208</v>
      </c>
      <c r="E25" s="21" t="s">
        <v>209</v>
      </c>
      <c r="F25" s="22" t="s">
        <v>67</v>
      </c>
      <c r="G25" s="20" t="s">
        <v>170</v>
      </c>
      <c r="H25" s="20">
        <f>I25+J25+K25</f>
        <v>21000</v>
      </c>
      <c r="I25" s="20">
        <v>0</v>
      </c>
      <c r="J25" s="20">
        <v>21000</v>
      </c>
      <c r="K25" s="20">
        <v>0</v>
      </c>
      <c r="L25" s="160" t="s">
        <v>175</v>
      </c>
      <c r="M25" s="159"/>
    </row>
    <row r="26" ht="51" spans="1:13">
      <c r="A26" s="135" t="s">
        <v>210</v>
      </c>
      <c r="B26" s="101">
        <v>14</v>
      </c>
      <c r="C26" s="139" t="s">
        <v>211</v>
      </c>
      <c r="D26" s="140" t="s">
        <v>212</v>
      </c>
      <c r="E26" s="141" t="s">
        <v>213</v>
      </c>
      <c r="F26" s="142" t="s">
        <v>83</v>
      </c>
      <c r="G26" s="140" t="s">
        <v>159</v>
      </c>
      <c r="H26" s="140">
        <f>I26+J26+K26</f>
        <v>1000</v>
      </c>
      <c r="I26" s="140">
        <v>1000</v>
      </c>
      <c r="J26" s="140"/>
      <c r="K26" s="140">
        <v>0</v>
      </c>
      <c r="L26" s="159" t="s">
        <v>214</v>
      </c>
      <c r="M26" s="159"/>
    </row>
    <row r="27" spans="1:13">
      <c r="A27" s="126"/>
      <c r="B27" s="11" t="s">
        <v>78</v>
      </c>
      <c r="C27" s="14" t="s">
        <v>93</v>
      </c>
      <c r="D27" s="14"/>
      <c r="E27" s="14"/>
      <c r="F27" s="14"/>
      <c r="G27" s="14"/>
      <c r="H27" s="23">
        <f>H28</f>
        <v>35000</v>
      </c>
      <c r="I27" s="23">
        <f>I28</f>
        <v>0</v>
      </c>
      <c r="J27" s="23">
        <f>J28</f>
        <v>0</v>
      </c>
      <c r="K27" s="23">
        <f>K28</f>
        <v>35000</v>
      </c>
      <c r="L27" s="159"/>
      <c r="M27" s="159"/>
    </row>
    <row r="28" ht="26.25" spans="1:13">
      <c r="A28" s="126"/>
      <c r="B28" s="101">
        <v>15</v>
      </c>
      <c r="C28" s="17" t="s">
        <v>94</v>
      </c>
      <c r="D28" s="20" t="s">
        <v>215</v>
      </c>
      <c r="E28" s="29" t="s">
        <v>216</v>
      </c>
      <c r="F28" s="22" t="s">
        <v>67</v>
      </c>
      <c r="G28" s="20" t="s">
        <v>170</v>
      </c>
      <c r="H28" s="20">
        <f>I28+J28+K28</f>
        <v>35000</v>
      </c>
      <c r="I28" s="20">
        <v>0</v>
      </c>
      <c r="J28" s="20">
        <v>0</v>
      </c>
      <c r="K28" s="20">
        <v>35000</v>
      </c>
      <c r="L28" s="20" t="s">
        <v>217</v>
      </c>
      <c r="M28" s="159"/>
    </row>
    <row r="29" spans="1:13">
      <c r="A29" s="126"/>
      <c r="B29" s="13" t="s">
        <v>97</v>
      </c>
      <c r="C29" s="14" t="s">
        <v>98</v>
      </c>
      <c r="D29" s="14"/>
      <c r="E29" s="14"/>
      <c r="F29" s="14"/>
      <c r="G29" s="14"/>
      <c r="H29" s="23">
        <f>SUM(H30:H31)</f>
        <v>3150</v>
      </c>
      <c r="I29" s="23">
        <f>SUM(I30:I31)</f>
        <v>1500</v>
      </c>
      <c r="J29" s="23">
        <f>SUM(J30:J31)</f>
        <v>0</v>
      </c>
      <c r="K29" s="23">
        <f>SUM(K30:K31)</f>
        <v>1650</v>
      </c>
      <c r="L29" s="20"/>
      <c r="M29" s="159"/>
    </row>
    <row r="30" ht="39" spans="1:13">
      <c r="A30" s="126"/>
      <c r="B30" s="101">
        <v>16</v>
      </c>
      <c r="C30" s="17" t="s">
        <v>99</v>
      </c>
      <c r="D30" s="20" t="s">
        <v>23</v>
      </c>
      <c r="E30" s="21" t="s">
        <v>218</v>
      </c>
      <c r="F30" s="22" t="s">
        <v>101</v>
      </c>
      <c r="G30" s="20" t="s">
        <v>159</v>
      </c>
      <c r="H30" s="20">
        <f>I30+J30+K30</f>
        <v>2150</v>
      </c>
      <c r="I30" s="20">
        <v>500</v>
      </c>
      <c r="J30" s="20"/>
      <c r="K30" s="31">
        <v>1650</v>
      </c>
      <c r="L30" s="166" t="s">
        <v>219</v>
      </c>
      <c r="M30" s="159"/>
    </row>
    <row r="31" ht="38.25" spans="1:13">
      <c r="A31" s="135" t="s">
        <v>220</v>
      </c>
      <c r="B31" s="101">
        <v>17</v>
      </c>
      <c r="C31" s="17" t="s">
        <v>104</v>
      </c>
      <c r="D31" s="20" t="s">
        <v>23</v>
      </c>
      <c r="E31" s="21" t="s">
        <v>221</v>
      </c>
      <c r="F31" s="22" t="s">
        <v>83</v>
      </c>
      <c r="G31" s="20" t="s">
        <v>170</v>
      </c>
      <c r="H31" s="20">
        <f>I31+J31+K31</f>
        <v>1000</v>
      </c>
      <c r="I31" s="20">
        <v>1000</v>
      </c>
      <c r="J31" s="20"/>
      <c r="K31" s="20">
        <v>0</v>
      </c>
      <c r="L31" s="20" t="s">
        <v>222</v>
      </c>
      <c r="M31" s="159"/>
    </row>
    <row r="32" spans="1:13">
      <c r="A32" s="126"/>
      <c r="B32" s="13" t="s">
        <v>106</v>
      </c>
      <c r="C32" s="14" t="s">
        <v>107</v>
      </c>
      <c r="D32" s="14"/>
      <c r="E32" s="14"/>
      <c r="F32" s="14"/>
      <c r="G32" s="14"/>
      <c r="H32" s="23">
        <f>SUM(H33:H36)</f>
        <v>11650</v>
      </c>
      <c r="I32" s="23">
        <f>SUM(I33:I36)</f>
        <v>1900</v>
      </c>
      <c r="J32" s="23">
        <f>SUM(J33:J36)</f>
        <v>0</v>
      </c>
      <c r="K32" s="23">
        <f>SUM(K33:K36)</f>
        <v>9750</v>
      </c>
      <c r="L32" s="20"/>
      <c r="M32" s="159"/>
    </row>
    <row r="33" ht="38.25" spans="1:13">
      <c r="A33" s="126"/>
      <c r="B33" s="143">
        <v>18</v>
      </c>
      <c r="C33" s="144" t="s">
        <v>108</v>
      </c>
      <c r="D33" s="145" t="s">
        <v>223</v>
      </c>
      <c r="E33" s="146" t="s">
        <v>110</v>
      </c>
      <c r="F33" s="22" t="s">
        <v>111</v>
      </c>
      <c r="G33" s="20" t="s">
        <v>159</v>
      </c>
      <c r="H33" s="20">
        <f>I33+J33+K33</f>
        <v>2050</v>
      </c>
      <c r="I33" s="20">
        <v>400</v>
      </c>
      <c r="J33" s="20">
        <v>0</v>
      </c>
      <c r="K33" s="31">
        <v>1650</v>
      </c>
      <c r="L33" s="20" t="s">
        <v>222</v>
      </c>
      <c r="M33" s="159"/>
    </row>
    <row r="34" ht="51.75" spans="1:13">
      <c r="A34" s="126" t="s">
        <v>224</v>
      </c>
      <c r="B34" s="101">
        <v>19</v>
      </c>
      <c r="C34" s="17" t="s">
        <v>112</v>
      </c>
      <c r="D34" s="31" t="s">
        <v>225</v>
      </c>
      <c r="E34" s="21" t="s">
        <v>226</v>
      </c>
      <c r="F34" s="22" t="s">
        <v>83</v>
      </c>
      <c r="G34" s="20" t="s">
        <v>170</v>
      </c>
      <c r="H34" s="20">
        <f>I34+J34+K34</f>
        <v>1000</v>
      </c>
      <c r="I34" s="20">
        <v>1000</v>
      </c>
      <c r="J34" s="20"/>
      <c r="K34" s="20">
        <v>0</v>
      </c>
      <c r="L34" s="166" t="s">
        <v>227</v>
      </c>
      <c r="M34" s="159"/>
    </row>
    <row r="35" ht="135" spans="1:13">
      <c r="A35" s="147"/>
      <c r="B35" s="148">
        <v>20</v>
      </c>
      <c r="C35" s="149" t="s">
        <v>114</v>
      </c>
      <c r="D35" s="150" t="s">
        <v>228</v>
      </c>
      <c r="E35" s="151" t="s">
        <v>116</v>
      </c>
      <c r="F35" s="152" t="s">
        <v>83</v>
      </c>
      <c r="G35" s="153" t="s">
        <v>170</v>
      </c>
      <c r="H35" s="153">
        <f>I35+J35+K35</f>
        <v>6000</v>
      </c>
      <c r="I35" s="153">
        <v>0</v>
      </c>
      <c r="J35" s="153"/>
      <c r="K35" s="150">
        <v>6000</v>
      </c>
      <c r="L35" s="167" t="s">
        <v>229</v>
      </c>
      <c r="M35" s="168"/>
    </row>
    <row r="36" ht="25.5" spans="1:13">
      <c r="A36" s="126"/>
      <c r="B36" s="101">
        <v>21</v>
      </c>
      <c r="C36" s="17" t="s">
        <v>117</v>
      </c>
      <c r="D36" s="31" t="s">
        <v>230</v>
      </c>
      <c r="E36" s="21" t="s">
        <v>231</v>
      </c>
      <c r="F36" s="22" t="s">
        <v>83</v>
      </c>
      <c r="G36" s="20" t="s">
        <v>170</v>
      </c>
      <c r="H36" s="20">
        <f>I36+J36+K36</f>
        <v>2600</v>
      </c>
      <c r="I36" s="20">
        <v>500</v>
      </c>
      <c r="J36" s="20"/>
      <c r="K36" s="31">
        <v>2100</v>
      </c>
      <c r="L36" s="166" t="s">
        <v>222</v>
      </c>
      <c r="M36" s="159"/>
    </row>
    <row r="37" spans="1:13">
      <c r="A37" s="126"/>
      <c r="B37" s="13" t="s">
        <v>120</v>
      </c>
      <c r="C37" s="32" t="s">
        <v>121</v>
      </c>
      <c r="D37" s="32"/>
      <c r="E37" s="32"/>
      <c r="F37" s="32"/>
      <c r="G37" s="32"/>
      <c r="H37" s="23">
        <f>SUM(H38:H41)</f>
        <v>103753</v>
      </c>
      <c r="I37" s="23">
        <f>SUM(I38:I41)</f>
        <v>0</v>
      </c>
      <c r="J37" s="23">
        <f>SUM(J38:J41)</f>
        <v>0</v>
      </c>
      <c r="K37" s="23">
        <f>SUM(K38:K41)</f>
        <v>103753</v>
      </c>
      <c r="L37" s="20"/>
      <c r="M37" s="159"/>
    </row>
    <row r="38" s="1" customFormat="1" ht="51" spans="1:13">
      <c r="A38" s="154"/>
      <c r="B38" s="101">
        <v>22</v>
      </c>
      <c r="C38" s="33" t="s">
        <v>232</v>
      </c>
      <c r="D38" s="20" t="s">
        <v>233</v>
      </c>
      <c r="E38" s="21" t="s">
        <v>234</v>
      </c>
      <c r="F38" s="22" t="s">
        <v>125</v>
      </c>
      <c r="G38" s="20" t="s">
        <v>170</v>
      </c>
      <c r="H38" s="20">
        <f>I38+J38+K38</f>
        <v>41000</v>
      </c>
      <c r="I38" s="20">
        <v>0</v>
      </c>
      <c r="J38" s="20">
        <v>0</v>
      </c>
      <c r="K38" s="20">
        <v>41000</v>
      </c>
      <c r="L38" s="166" t="s">
        <v>235</v>
      </c>
      <c r="M38" s="162"/>
    </row>
    <row r="39" ht="26.25" spans="1:13">
      <c r="A39" s="126"/>
      <c r="B39" s="101">
        <v>23</v>
      </c>
      <c r="C39" s="33" t="s">
        <v>126</v>
      </c>
      <c r="D39" s="20" t="s">
        <v>236</v>
      </c>
      <c r="E39" s="21" t="s">
        <v>237</v>
      </c>
      <c r="F39" s="22" t="s">
        <v>129</v>
      </c>
      <c r="G39" s="20" t="s">
        <v>170</v>
      </c>
      <c r="H39" s="20">
        <f>I39+J39+K39</f>
        <v>6678</v>
      </c>
      <c r="I39" s="20">
        <v>0</v>
      </c>
      <c r="J39" s="20">
        <v>0</v>
      </c>
      <c r="K39" s="20">
        <v>6678</v>
      </c>
      <c r="L39" s="20" t="s">
        <v>192</v>
      </c>
      <c r="M39" s="159"/>
    </row>
    <row r="40" ht="53.25" spans="1:13">
      <c r="A40" s="126"/>
      <c r="B40" s="155">
        <v>24</v>
      </c>
      <c r="C40" s="156" t="s">
        <v>130</v>
      </c>
      <c r="D40" s="142" t="s">
        <v>238</v>
      </c>
      <c r="E40" s="157" t="s">
        <v>239</v>
      </c>
      <c r="F40" s="142" t="s">
        <v>133</v>
      </c>
      <c r="G40" s="140" t="s">
        <v>170</v>
      </c>
      <c r="H40" s="140">
        <f>I40+J40+K40</f>
        <v>8958</v>
      </c>
      <c r="I40" s="140">
        <v>0</v>
      </c>
      <c r="J40" s="140">
        <v>0</v>
      </c>
      <c r="K40" s="140">
        <v>8958</v>
      </c>
      <c r="L40" s="20" t="s">
        <v>222</v>
      </c>
      <c r="M40" s="159"/>
    </row>
    <row r="41" s="1" customFormat="1" ht="51" spans="1:13">
      <c r="A41" s="154"/>
      <c r="B41" s="101">
        <v>25</v>
      </c>
      <c r="C41" s="33" t="s">
        <v>134</v>
      </c>
      <c r="D41" s="22" t="s">
        <v>135</v>
      </c>
      <c r="E41" s="21" t="s">
        <v>240</v>
      </c>
      <c r="F41" s="22" t="s">
        <v>137</v>
      </c>
      <c r="G41" s="20" t="s">
        <v>170</v>
      </c>
      <c r="H41" s="20">
        <f>I41+J41+K41</f>
        <v>47117</v>
      </c>
      <c r="I41" s="20">
        <v>0</v>
      </c>
      <c r="J41" s="20">
        <v>0</v>
      </c>
      <c r="K41" s="20">
        <v>47117</v>
      </c>
      <c r="L41" s="166" t="s">
        <v>222</v>
      </c>
      <c r="M41" s="162"/>
    </row>
    <row r="42" ht="24" customHeight="1" spans="1:13">
      <c r="A42" s="126"/>
      <c r="B42" s="13" t="s">
        <v>138</v>
      </c>
      <c r="C42" s="32" t="s">
        <v>139</v>
      </c>
      <c r="D42" s="32"/>
      <c r="E42" s="32"/>
      <c r="F42" s="32"/>
      <c r="G42" s="32"/>
      <c r="H42" s="23">
        <f>SUM(H43:H45)</f>
        <v>1100</v>
      </c>
      <c r="I42" s="23">
        <f>SUM(I43:I45)</f>
        <v>1100</v>
      </c>
      <c r="J42" s="23">
        <f>SUM(J43:J45)</f>
        <v>0</v>
      </c>
      <c r="K42" s="23">
        <f>SUM(K43:K45)</f>
        <v>0</v>
      </c>
      <c r="L42" s="20"/>
      <c r="M42" s="159"/>
    </row>
    <row r="43" ht="89.25" spans="1:13">
      <c r="A43" s="126"/>
      <c r="B43" s="101">
        <v>26</v>
      </c>
      <c r="C43" s="17" t="s">
        <v>241</v>
      </c>
      <c r="D43" s="20" t="s">
        <v>23</v>
      </c>
      <c r="E43" s="21" t="s">
        <v>242</v>
      </c>
      <c r="F43" s="22" t="s">
        <v>83</v>
      </c>
      <c r="G43" s="20" t="s">
        <v>159</v>
      </c>
      <c r="H43" s="20">
        <f>I43+J43+K43</f>
        <v>300</v>
      </c>
      <c r="I43" s="20">
        <v>300</v>
      </c>
      <c r="J43" s="20">
        <v>0</v>
      </c>
      <c r="K43" s="20">
        <v>0</v>
      </c>
      <c r="L43" s="166" t="s">
        <v>222</v>
      </c>
      <c r="M43" s="159"/>
    </row>
    <row r="44" ht="63.75" spans="1:13">
      <c r="A44" s="126" t="s">
        <v>243</v>
      </c>
      <c r="B44" s="101">
        <v>27</v>
      </c>
      <c r="C44" s="17" t="s">
        <v>144</v>
      </c>
      <c r="D44" s="20" t="s">
        <v>23</v>
      </c>
      <c r="E44" s="21" t="s">
        <v>244</v>
      </c>
      <c r="F44" s="22" t="s">
        <v>83</v>
      </c>
      <c r="G44" s="20" t="s">
        <v>170</v>
      </c>
      <c r="H44" s="20">
        <f>I44+J44+K44</f>
        <v>500</v>
      </c>
      <c r="I44" s="20">
        <v>500</v>
      </c>
      <c r="J44" s="20">
        <v>0</v>
      </c>
      <c r="K44" s="20">
        <v>0</v>
      </c>
      <c r="L44" s="166" t="s">
        <v>227</v>
      </c>
      <c r="M44" s="159"/>
    </row>
    <row r="45" ht="103.5" spans="1:13">
      <c r="A45" s="158"/>
      <c r="B45" s="101">
        <v>28</v>
      </c>
      <c r="C45" s="33" t="s">
        <v>146</v>
      </c>
      <c r="D45" s="20" t="s">
        <v>23</v>
      </c>
      <c r="E45" s="21" t="s">
        <v>245</v>
      </c>
      <c r="F45" s="22" t="s">
        <v>83</v>
      </c>
      <c r="G45" s="20" t="s">
        <v>170</v>
      </c>
      <c r="H45" s="20">
        <f>I45+J45+K45</f>
        <v>300</v>
      </c>
      <c r="I45" s="20">
        <v>300</v>
      </c>
      <c r="J45" s="20">
        <v>0</v>
      </c>
      <c r="K45" s="20">
        <v>0</v>
      </c>
      <c r="L45" s="20" t="s">
        <v>246</v>
      </c>
      <c r="M45" s="159"/>
    </row>
    <row r="46" ht="15"/>
  </sheetData>
  <mergeCells count="5">
    <mergeCell ref="B1:K1"/>
    <mergeCell ref="B6:C6"/>
    <mergeCell ref="A4:A5"/>
    <mergeCell ref="B4:B5"/>
    <mergeCell ref="C4:C5"/>
  </mergeCells>
  <pageMargins left="0.7" right="0.7" top="0.75" bottom="0.75" header="0.3" footer="0.3"/>
  <pageSetup paperSize="9" scale="3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5"/>
  <sheetViews>
    <sheetView tabSelected="1" zoomScale="70" zoomScaleNormal="70" workbookViewId="0">
      <selection activeCell="A1" sqref="A1:C1"/>
    </sheetView>
  </sheetViews>
  <sheetFormatPr defaultColWidth="9" defaultRowHeight="15"/>
  <cols>
    <col min="1" max="1" width="5.25" style="91" customWidth="1"/>
    <col min="2" max="2" width="3.75" style="92" customWidth="1"/>
    <col min="3" max="3" width="12" style="92" customWidth="1"/>
    <col min="4" max="4" width="55.5333333333333" style="92" customWidth="1"/>
    <col min="5" max="5" width="12.375" style="92" customWidth="1"/>
    <col min="6" max="6" width="11.25" style="92" customWidth="1"/>
    <col min="7" max="15" width="6.625" style="92" customWidth="1"/>
    <col min="16" max="16" width="5.375" style="92" customWidth="1"/>
    <col min="17" max="17" width="4.625" style="92" customWidth="1"/>
    <col min="18" max="18" width="13.125" style="92" customWidth="1"/>
    <col min="19" max="19" width="38" style="92" customWidth="1"/>
    <col min="20" max="20" width="11.125" style="92" customWidth="1"/>
    <col min="21" max="21" width="12" style="92" customWidth="1"/>
    <col min="22" max="30" width="6.625" style="92" customWidth="1"/>
    <col min="31" max="31" width="10.75" style="93" customWidth="1"/>
    <col min="32" max="16384" width="9" style="92"/>
  </cols>
  <sheetData>
    <row r="1" spans="1:3">
      <c r="A1" s="94" t="s">
        <v>247</v>
      </c>
      <c r="B1" s="95"/>
      <c r="C1" s="95"/>
    </row>
    <row r="2" ht="24" spans="1:31">
      <c r="A2" s="96" t="s">
        <v>248</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row>
    <row r="3" s="89" customFormat="1" ht="23" customHeight="1" spans="1:31">
      <c r="A3" s="97" t="s">
        <v>249</v>
      </c>
      <c r="B3" s="98"/>
      <c r="C3" s="98"/>
      <c r="D3" s="98"/>
      <c r="E3" s="98"/>
      <c r="F3" s="98"/>
      <c r="G3" s="98"/>
      <c r="H3" s="98"/>
      <c r="I3" s="98"/>
      <c r="J3" s="98"/>
      <c r="K3" s="98"/>
      <c r="L3" s="98"/>
      <c r="M3" s="98"/>
      <c r="N3" s="98"/>
      <c r="O3" s="104"/>
      <c r="P3" s="105" t="s">
        <v>250</v>
      </c>
      <c r="Q3" s="109"/>
      <c r="R3" s="109"/>
      <c r="S3" s="109"/>
      <c r="T3" s="109"/>
      <c r="U3" s="109"/>
      <c r="V3" s="109"/>
      <c r="W3" s="109"/>
      <c r="X3" s="109"/>
      <c r="Y3" s="109"/>
      <c r="Z3" s="109"/>
      <c r="AA3" s="109"/>
      <c r="AB3" s="109"/>
      <c r="AC3" s="109"/>
      <c r="AD3" s="109"/>
      <c r="AE3" s="114" t="s">
        <v>153</v>
      </c>
    </row>
    <row r="4" s="90" customFormat="1" ht="23" customHeight="1" spans="1:31">
      <c r="A4" s="11" t="s">
        <v>251</v>
      </c>
      <c r="B4" s="11" t="s">
        <v>1</v>
      </c>
      <c r="C4" s="11" t="s">
        <v>252</v>
      </c>
      <c r="D4" s="11" t="s">
        <v>4</v>
      </c>
      <c r="E4" s="11" t="s">
        <v>253</v>
      </c>
      <c r="F4" s="11" t="s">
        <v>5</v>
      </c>
      <c r="G4" s="11" t="s">
        <v>254</v>
      </c>
      <c r="H4" s="11" t="s">
        <v>255</v>
      </c>
      <c r="I4" s="11"/>
      <c r="J4" s="11"/>
      <c r="K4" s="11"/>
      <c r="L4" s="11" t="s">
        <v>256</v>
      </c>
      <c r="M4" s="11"/>
      <c r="N4" s="11"/>
      <c r="O4" s="11"/>
      <c r="P4" s="11" t="s">
        <v>251</v>
      </c>
      <c r="Q4" s="11" t="s">
        <v>1</v>
      </c>
      <c r="R4" s="11" t="s">
        <v>252</v>
      </c>
      <c r="S4" s="11" t="s">
        <v>4</v>
      </c>
      <c r="T4" s="106" t="s">
        <v>253</v>
      </c>
      <c r="U4" s="11" t="s">
        <v>5</v>
      </c>
      <c r="V4" s="11" t="s">
        <v>254</v>
      </c>
      <c r="W4" s="11" t="s">
        <v>255</v>
      </c>
      <c r="X4" s="11"/>
      <c r="Y4" s="11"/>
      <c r="Z4" s="11"/>
      <c r="AA4" s="11" t="s">
        <v>256</v>
      </c>
      <c r="AB4" s="11"/>
      <c r="AC4" s="11"/>
      <c r="AD4" s="11"/>
      <c r="AE4" s="115"/>
    </row>
    <row r="5" s="90" customFormat="1" ht="57" customHeight="1" spans="1:31">
      <c r="A5" s="99"/>
      <c r="B5" s="99"/>
      <c r="C5" s="99"/>
      <c r="D5" s="99"/>
      <c r="E5" s="99"/>
      <c r="F5" s="99"/>
      <c r="G5" s="11"/>
      <c r="H5" s="11" t="s">
        <v>257</v>
      </c>
      <c r="I5" s="99" t="s">
        <v>258</v>
      </c>
      <c r="J5" s="99" t="s">
        <v>259</v>
      </c>
      <c r="K5" s="99" t="s">
        <v>260</v>
      </c>
      <c r="L5" s="11" t="s">
        <v>257</v>
      </c>
      <c r="M5" s="99" t="s">
        <v>258</v>
      </c>
      <c r="N5" s="99" t="s">
        <v>259</v>
      </c>
      <c r="O5" s="99" t="s">
        <v>260</v>
      </c>
      <c r="P5" s="99"/>
      <c r="Q5" s="99"/>
      <c r="R5" s="99"/>
      <c r="S5" s="99"/>
      <c r="T5" s="108"/>
      <c r="U5" s="99"/>
      <c r="V5" s="11"/>
      <c r="W5" s="11" t="s">
        <v>257</v>
      </c>
      <c r="X5" s="99" t="s">
        <v>258</v>
      </c>
      <c r="Y5" s="99" t="s">
        <v>259</v>
      </c>
      <c r="Z5" s="99" t="s">
        <v>260</v>
      </c>
      <c r="AA5" s="11" t="s">
        <v>257</v>
      </c>
      <c r="AB5" s="99" t="s">
        <v>258</v>
      </c>
      <c r="AC5" s="99" t="s">
        <v>259</v>
      </c>
      <c r="AD5" s="99" t="s">
        <v>260</v>
      </c>
      <c r="AE5" s="116"/>
    </row>
    <row r="6" ht="60" customHeight="1" spans="1:31">
      <c r="A6" s="100" t="s">
        <v>261</v>
      </c>
      <c r="B6" s="101">
        <v>1</v>
      </c>
      <c r="C6" s="102" t="s">
        <v>262</v>
      </c>
      <c r="D6" s="102" t="s">
        <v>263</v>
      </c>
      <c r="E6" s="102" t="s">
        <v>264</v>
      </c>
      <c r="F6" s="102" t="s">
        <v>265</v>
      </c>
      <c r="G6" s="101">
        <v>900</v>
      </c>
      <c r="H6" s="101">
        <v>900</v>
      </c>
      <c r="I6" s="101">
        <v>300</v>
      </c>
      <c r="J6" s="101">
        <v>600</v>
      </c>
      <c r="K6" s="101">
        <v>0</v>
      </c>
      <c r="L6" s="101">
        <v>0</v>
      </c>
      <c r="M6" s="101">
        <v>0</v>
      </c>
      <c r="N6" s="101">
        <v>0</v>
      </c>
      <c r="O6" s="101">
        <v>0</v>
      </c>
      <c r="P6" s="106" t="s">
        <v>266</v>
      </c>
      <c r="Q6" s="101">
        <v>1</v>
      </c>
      <c r="R6" s="102" t="s">
        <v>267</v>
      </c>
      <c r="S6" s="102" t="s">
        <v>263</v>
      </c>
      <c r="T6" s="102" t="s">
        <v>268</v>
      </c>
      <c r="U6" s="102" t="s">
        <v>265</v>
      </c>
      <c r="V6" s="101">
        <v>0</v>
      </c>
      <c r="W6" s="101">
        <v>0</v>
      </c>
      <c r="X6" s="101">
        <v>0</v>
      </c>
      <c r="Y6" s="101">
        <v>0</v>
      </c>
      <c r="Z6" s="101">
        <v>0</v>
      </c>
      <c r="AA6" s="101">
        <v>0</v>
      </c>
      <c r="AB6" s="101">
        <v>0</v>
      </c>
      <c r="AC6" s="101">
        <v>0</v>
      </c>
      <c r="AD6" s="101">
        <v>0</v>
      </c>
      <c r="AE6" s="117" t="s">
        <v>269</v>
      </c>
    </row>
    <row r="7" ht="81" customHeight="1" spans="1:31">
      <c r="A7" s="103"/>
      <c r="B7" s="101">
        <v>2</v>
      </c>
      <c r="C7" s="102" t="s">
        <v>270</v>
      </c>
      <c r="D7" s="102" t="s">
        <v>271</v>
      </c>
      <c r="E7" s="102" t="s">
        <v>272</v>
      </c>
      <c r="F7" s="102" t="s">
        <v>273</v>
      </c>
      <c r="G7" s="101">
        <v>950</v>
      </c>
      <c r="H7" s="101">
        <v>950</v>
      </c>
      <c r="I7" s="101">
        <v>350</v>
      </c>
      <c r="J7" s="101">
        <v>600</v>
      </c>
      <c r="K7" s="101">
        <v>0</v>
      </c>
      <c r="L7" s="101">
        <v>0</v>
      </c>
      <c r="M7" s="101">
        <v>0</v>
      </c>
      <c r="N7" s="101">
        <v>0</v>
      </c>
      <c r="O7" s="101">
        <v>0</v>
      </c>
      <c r="P7" s="107"/>
      <c r="Q7" s="101">
        <v>2</v>
      </c>
      <c r="R7" s="102" t="s">
        <v>274</v>
      </c>
      <c r="S7" s="102" t="s">
        <v>275</v>
      </c>
      <c r="T7" s="102" t="s">
        <v>276</v>
      </c>
      <c r="U7" s="102" t="s">
        <v>277</v>
      </c>
      <c r="V7" s="101">
        <v>100</v>
      </c>
      <c r="W7" s="101">
        <v>100</v>
      </c>
      <c r="X7" s="101">
        <v>0</v>
      </c>
      <c r="Y7" s="101">
        <v>50</v>
      </c>
      <c r="Z7" s="101">
        <v>50</v>
      </c>
      <c r="AA7" s="101">
        <v>0</v>
      </c>
      <c r="AB7" s="101">
        <v>0</v>
      </c>
      <c r="AC7" s="101">
        <v>0</v>
      </c>
      <c r="AD7" s="101">
        <v>0</v>
      </c>
      <c r="AE7" s="102" t="s">
        <v>278</v>
      </c>
    </row>
    <row r="8" ht="65" customHeight="1" spans="1:31">
      <c r="A8" s="103"/>
      <c r="B8" s="101">
        <v>3</v>
      </c>
      <c r="C8" s="102" t="s">
        <v>279</v>
      </c>
      <c r="D8" s="102" t="s">
        <v>280</v>
      </c>
      <c r="E8" s="102" t="s">
        <v>281</v>
      </c>
      <c r="F8" s="102" t="s">
        <v>282</v>
      </c>
      <c r="G8" s="101">
        <v>200</v>
      </c>
      <c r="H8" s="101">
        <v>200</v>
      </c>
      <c r="I8" s="101">
        <v>70</v>
      </c>
      <c r="J8" s="101">
        <v>130</v>
      </c>
      <c r="K8" s="101">
        <v>0</v>
      </c>
      <c r="L8" s="101">
        <v>0</v>
      </c>
      <c r="M8" s="101">
        <v>0</v>
      </c>
      <c r="N8" s="101">
        <v>0</v>
      </c>
      <c r="O8" s="101">
        <v>0</v>
      </c>
      <c r="P8" s="107"/>
      <c r="Q8" s="101"/>
      <c r="R8" s="101"/>
      <c r="S8" s="101"/>
      <c r="T8" s="101"/>
      <c r="U8" s="101"/>
      <c r="V8" s="101"/>
      <c r="W8" s="101"/>
      <c r="X8" s="101"/>
      <c r="Y8" s="101"/>
      <c r="Z8" s="101"/>
      <c r="AA8" s="101"/>
      <c r="AB8" s="101"/>
      <c r="AC8" s="101"/>
      <c r="AD8" s="101"/>
      <c r="AE8" s="102" t="s">
        <v>283</v>
      </c>
    </row>
    <row r="9" ht="89" customHeight="1" spans="1:31">
      <c r="A9" s="103"/>
      <c r="B9" s="101">
        <v>4</v>
      </c>
      <c r="C9" s="102" t="s">
        <v>284</v>
      </c>
      <c r="D9" s="102" t="s">
        <v>285</v>
      </c>
      <c r="E9" s="102" t="s">
        <v>286</v>
      </c>
      <c r="F9" s="102" t="s">
        <v>287</v>
      </c>
      <c r="G9" s="101">
        <v>250</v>
      </c>
      <c r="H9" s="101">
        <v>250</v>
      </c>
      <c r="I9" s="101">
        <v>100</v>
      </c>
      <c r="J9" s="101">
        <v>150</v>
      </c>
      <c r="K9" s="101">
        <v>0</v>
      </c>
      <c r="L9" s="101">
        <v>0</v>
      </c>
      <c r="M9" s="101">
        <v>0</v>
      </c>
      <c r="N9" s="101">
        <v>0</v>
      </c>
      <c r="O9" s="101">
        <v>0</v>
      </c>
      <c r="P9" s="107"/>
      <c r="Q9" s="101">
        <v>3</v>
      </c>
      <c r="R9" s="102" t="s">
        <v>288</v>
      </c>
      <c r="S9" s="102" t="s">
        <v>289</v>
      </c>
      <c r="T9" s="102" t="s">
        <v>286</v>
      </c>
      <c r="U9" s="102" t="s">
        <v>290</v>
      </c>
      <c r="V9" s="101">
        <v>300</v>
      </c>
      <c r="W9" s="101">
        <v>300</v>
      </c>
      <c r="X9" s="101">
        <v>0</v>
      </c>
      <c r="Y9" s="101">
        <v>50</v>
      </c>
      <c r="Z9" s="101">
        <v>250</v>
      </c>
      <c r="AA9" s="101">
        <v>0</v>
      </c>
      <c r="AB9" s="101">
        <v>0</v>
      </c>
      <c r="AC9" s="101">
        <v>0</v>
      </c>
      <c r="AD9" s="101">
        <v>0</v>
      </c>
      <c r="AE9" s="102" t="s">
        <v>291</v>
      </c>
    </row>
    <row r="10" ht="66" customHeight="1" spans="1:31">
      <c r="A10" s="103"/>
      <c r="B10" s="101">
        <v>5</v>
      </c>
      <c r="C10" s="102" t="s">
        <v>292</v>
      </c>
      <c r="D10" s="102" t="s">
        <v>293</v>
      </c>
      <c r="E10" s="102" t="s">
        <v>294</v>
      </c>
      <c r="F10" s="102" t="s">
        <v>295</v>
      </c>
      <c r="G10" s="101">
        <v>70</v>
      </c>
      <c r="H10" s="101">
        <v>70</v>
      </c>
      <c r="I10" s="101">
        <v>30</v>
      </c>
      <c r="J10" s="101">
        <v>40</v>
      </c>
      <c r="K10" s="101">
        <v>0</v>
      </c>
      <c r="L10" s="101">
        <v>0</v>
      </c>
      <c r="M10" s="101">
        <v>0</v>
      </c>
      <c r="N10" s="101">
        <v>0</v>
      </c>
      <c r="O10" s="101">
        <v>0</v>
      </c>
      <c r="P10" s="107"/>
      <c r="Q10" s="101">
        <v>4</v>
      </c>
      <c r="R10" s="102" t="s">
        <v>296</v>
      </c>
      <c r="S10" s="102" t="s">
        <v>297</v>
      </c>
      <c r="T10" s="102" t="s">
        <v>294</v>
      </c>
      <c r="U10" s="102" t="s">
        <v>295</v>
      </c>
      <c r="V10" s="101">
        <v>200</v>
      </c>
      <c r="W10" s="101">
        <v>200</v>
      </c>
      <c r="X10" s="101">
        <v>0</v>
      </c>
      <c r="Y10" s="101">
        <v>100</v>
      </c>
      <c r="Z10" s="101">
        <v>100</v>
      </c>
      <c r="AA10" s="101">
        <v>0</v>
      </c>
      <c r="AB10" s="101">
        <v>0</v>
      </c>
      <c r="AC10" s="101">
        <v>0</v>
      </c>
      <c r="AD10" s="101">
        <v>0</v>
      </c>
      <c r="AE10" s="102" t="s">
        <v>298</v>
      </c>
    </row>
    <row r="11" ht="86" customHeight="1" spans="1:31">
      <c r="A11" s="103"/>
      <c r="B11" s="101">
        <v>6</v>
      </c>
      <c r="C11" s="102" t="s">
        <v>299</v>
      </c>
      <c r="D11" s="102" t="s">
        <v>300</v>
      </c>
      <c r="E11" s="102" t="s">
        <v>301</v>
      </c>
      <c r="F11" s="102" t="s">
        <v>302</v>
      </c>
      <c r="G11" s="101">
        <v>270</v>
      </c>
      <c r="H11" s="101">
        <v>270</v>
      </c>
      <c r="I11" s="101">
        <v>120</v>
      </c>
      <c r="J11" s="101">
        <v>150</v>
      </c>
      <c r="K11" s="101">
        <v>0</v>
      </c>
      <c r="L11" s="101">
        <v>0</v>
      </c>
      <c r="M11" s="101">
        <v>0</v>
      </c>
      <c r="N11" s="101">
        <v>0</v>
      </c>
      <c r="O11" s="101">
        <v>0</v>
      </c>
      <c r="P11" s="107"/>
      <c r="Q11" s="101">
        <v>5</v>
      </c>
      <c r="R11" s="102" t="s">
        <v>303</v>
      </c>
      <c r="S11" s="102" t="s">
        <v>304</v>
      </c>
      <c r="T11" s="102" t="s">
        <v>301</v>
      </c>
      <c r="U11" s="102" t="s">
        <v>302</v>
      </c>
      <c r="V11" s="101">
        <v>200</v>
      </c>
      <c r="W11" s="101">
        <v>200</v>
      </c>
      <c r="X11" s="101">
        <v>0</v>
      </c>
      <c r="Y11" s="101">
        <v>100</v>
      </c>
      <c r="Z11" s="101">
        <v>100</v>
      </c>
      <c r="AA11" s="101">
        <v>0</v>
      </c>
      <c r="AB11" s="101">
        <v>0</v>
      </c>
      <c r="AC11" s="101">
        <v>0</v>
      </c>
      <c r="AD11" s="101">
        <v>0</v>
      </c>
      <c r="AE11" s="102" t="s">
        <v>305</v>
      </c>
    </row>
    <row r="12" ht="86.1" customHeight="1" spans="1:31">
      <c r="A12" s="103"/>
      <c r="B12" s="101"/>
      <c r="C12" s="102"/>
      <c r="D12" s="102"/>
      <c r="E12" s="102"/>
      <c r="F12" s="102"/>
      <c r="G12" s="101"/>
      <c r="H12" s="101"/>
      <c r="I12" s="101"/>
      <c r="J12" s="101"/>
      <c r="K12" s="101"/>
      <c r="L12" s="101"/>
      <c r="M12" s="101"/>
      <c r="N12" s="101"/>
      <c r="O12" s="101"/>
      <c r="P12" s="107"/>
      <c r="Q12" s="101">
        <v>6</v>
      </c>
      <c r="R12" s="102" t="s">
        <v>306</v>
      </c>
      <c r="S12" s="102" t="s">
        <v>307</v>
      </c>
      <c r="T12" s="102" t="s">
        <v>308</v>
      </c>
      <c r="U12" s="102" t="s">
        <v>309</v>
      </c>
      <c r="V12" s="101">
        <v>0</v>
      </c>
      <c r="W12" s="101">
        <v>0</v>
      </c>
      <c r="X12" s="101">
        <v>0</v>
      </c>
      <c r="Y12" s="101">
        <v>0</v>
      </c>
      <c r="Z12" s="101">
        <v>0</v>
      </c>
      <c r="AA12" s="101">
        <v>0</v>
      </c>
      <c r="AB12" s="101">
        <v>0</v>
      </c>
      <c r="AC12" s="101">
        <v>0</v>
      </c>
      <c r="AD12" s="101">
        <v>0</v>
      </c>
      <c r="AE12" s="102" t="s">
        <v>310</v>
      </c>
    </row>
    <row r="13" ht="69.95" customHeight="1" spans="1:31">
      <c r="A13" s="103"/>
      <c r="B13" s="101"/>
      <c r="C13" s="102"/>
      <c r="D13" s="102"/>
      <c r="E13" s="102"/>
      <c r="F13" s="102"/>
      <c r="G13" s="101"/>
      <c r="H13" s="101"/>
      <c r="I13" s="101"/>
      <c r="J13" s="101"/>
      <c r="K13" s="101"/>
      <c r="L13" s="101"/>
      <c r="M13" s="101"/>
      <c r="N13" s="101"/>
      <c r="O13" s="101"/>
      <c r="P13" s="108"/>
      <c r="Q13" s="101">
        <v>7</v>
      </c>
      <c r="R13" s="102" t="s">
        <v>311</v>
      </c>
      <c r="S13" s="102" t="s">
        <v>312</v>
      </c>
      <c r="T13" s="102" t="s">
        <v>308</v>
      </c>
      <c r="U13" s="102" t="s">
        <v>313</v>
      </c>
      <c r="V13" s="101">
        <v>0</v>
      </c>
      <c r="W13" s="101">
        <v>0</v>
      </c>
      <c r="X13" s="101">
        <v>0</v>
      </c>
      <c r="Y13" s="101">
        <v>0</v>
      </c>
      <c r="Z13" s="101">
        <v>0</v>
      </c>
      <c r="AA13" s="101">
        <v>0</v>
      </c>
      <c r="AB13" s="101">
        <v>0</v>
      </c>
      <c r="AC13" s="101">
        <v>0</v>
      </c>
      <c r="AD13" s="101">
        <v>0</v>
      </c>
      <c r="AE13" s="117" t="s">
        <v>310</v>
      </c>
    </row>
    <row r="14" ht="161" customHeight="1" spans="1:31">
      <c r="A14" s="100" t="s">
        <v>314</v>
      </c>
      <c r="B14" s="101">
        <v>7</v>
      </c>
      <c r="C14" s="102" t="s">
        <v>315</v>
      </c>
      <c r="D14" s="102" t="s">
        <v>316</v>
      </c>
      <c r="E14" s="102" t="s">
        <v>317</v>
      </c>
      <c r="F14" s="102" t="s">
        <v>318</v>
      </c>
      <c r="G14" s="101">
        <v>500</v>
      </c>
      <c r="H14" s="101">
        <v>500</v>
      </c>
      <c r="I14" s="101">
        <v>200</v>
      </c>
      <c r="J14" s="101">
        <v>300</v>
      </c>
      <c r="K14" s="101">
        <v>0</v>
      </c>
      <c r="L14" s="101">
        <v>0</v>
      </c>
      <c r="M14" s="101">
        <v>0</v>
      </c>
      <c r="N14" s="101">
        <v>0</v>
      </c>
      <c r="O14" s="101">
        <v>0</v>
      </c>
      <c r="P14" s="106" t="s">
        <v>319</v>
      </c>
      <c r="Q14" s="101">
        <v>8</v>
      </c>
      <c r="R14" s="102" t="s">
        <v>320</v>
      </c>
      <c r="S14" s="102" t="s">
        <v>321</v>
      </c>
      <c r="T14" s="102" t="s">
        <v>322</v>
      </c>
      <c r="U14" s="102" t="s">
        <v>323</v>
      </c>
      <c r="V14" s="101">
        <v>400</v>
      </c>
      <c r="W14" s="101">
        <v>400</v>
      </c>
      <c r="X14" s="101">
        <v>0</v>
      </c>
      <c r="Y14" s="101">
        <v>200</v>
      </c>
      <c r="Z14" s="101">
        <v>200</v>
      </c>
      <c r="AA14" s="101">
        <v>0</v>
      </c>
      <c r="AB14" s="101">
        <v>0</v>
      </c>
      <c r="AC14" s="101">
        <v>0</v>
      </c>
      <c r="AD14" s="101">
        <v>0</v>
      </c>
      <c r="AE14" s="117" t="s">
        <v>324</v>
      </c>
    </row>
    <row r="15" ht="89" customHeight="1" spans="1:31">
      <c r="A15" s="103"/>
      <c r="B15" s="101">
        <v>8</v>
      </c>
      <c r="C15" s="102" t="s">
        <v>325</v>
      </c>
      <c r="D15" s="102" t="s">
        <v>326</v>
      </c>
      <c r="E15" s="102" t="s">
        <v>327</v>
      </c>
      <c r="F15" s="102" t="s">
        <v>287</v>
      </c>
      <c r="G15" s="101">
        <v>700</v>
      </c>
      <c r="H15" s="101">
        <v>700</v>
      </c>
      <c r="I15" s="101">
        <v>350</v>
      </c>
      <c r="J15" s="101">
        <v>350</v>
      </c>
      <c r="K15" s="101">
        <v>0</v>
      </c>
      <c r="L15" s="101">
        <v>0</v>
      </c>
      <c r="M15" s="101">
        <v>0</v>
      </c>
      <c r="N15" s="101">
        <v>0</v>
      </c>
      <c r="O15" s="101">
        <v>0</v>
      </c>
      <c r="P15" s="107"/>
      <c r="Q15" s="101">
        <v>9</v>
      </c>
      <c r="R15" s="102" t="s">
        <v>328</v>
      </c>
      <c r="S15" s="102" t="s">
        <v>329</v>
      </c>
      <c r="T15" s="102" t="s">
        <v>327</v>
      </c>
      <c r="U15" s="102" t="s">
        <v>330</v>
      </c>
      <c r="V15" s="101">
        <v>300</v>
      </c>
      <c r="W15" s="101">
        <v>300</v>
      </c>
      <c r="X15" s="101">
        <v>0</v>
      </c>
      <c r="Y15" s="101">
        <v>200</v>
      </c>
      <c r="Z15" s="101">
        <v>100</v>
      </c>
      <c r="AA15" s="101">
        <v>0</v>
      </c>
      <c r="AB15" s="101">
        <v>0</v>
      </c>
      <c r="AC15" s="101">
        <v>0</v>
      </c>
      <c r="AD15" s="101">
        <v>0</v>
      </c>
      <c r="AE15" s="117" t="s">
        <v>331</v>
      </c>
    </row>
    <row r="16" ht="60.95" customHeight="1" spans="1:31">
      <c r="A16" s="103"/>
      <c r="B16" s="101">
        <v>9</v>
      </c>
      <c r="C16" s="102" t="s">
        <v>332</v>
      </c>
      <c r="D16" s="102" t="s">
        <v>333</v>
      </c>
      <c r="E16" s="102" t="s">
        <v>327</v>
      </c>
      <c r="F16" s="102" t="s">
        <v>334</v>
      </c>
      <c r="G16" s="101">
        <v>600</v>
      </c>
      <c r="H16" s="101">
        <v>600</v>
      </c>
      <c r="I16" s="101">
        <v>300</v>
      </c>
      <c r="J16" s="101">
        <v>300</v>
      </c>
      <c r="K16" s="101">
        <v>0</v>
      </c>
      <c r="L16" s="101">
        <v>0</v>
      </c>
      <c r="M16" s="101">
        <v>0</v>
      </c>
      <c r="N16" s="101">
        <v>0</v>
      </c>
      <c r="O16" s="101">
        <v>0</v>
      </c>
      <c r="P16" s="107"/>
      <c r="Q16" s="101">
        <v>10</v>
      </c>
      <c r="R16" s="102" t="s">
        <v>335</v>
      </c>
      <c r="S16" s="102" t="s">
        <v>336</v>
      </c>
      <c r="T16" s="110" t="s">
        <v>327</v>
      </c>
      <c r="U16" s="102" t="s">
        <v>337</v>
      </c>
      <c r="V16" s="111">
        <v>1200</v>
      </c>
      <c r="W16" s="111">
        <v>1200</v>
      </c>
      <c r="X16" s="111">
        <v>0</v>
      </c>
      <c r="Y16" s="111">
        <v>480</v>
      </c>
      <c r="Z16" s="111">
        <v>720</v>
      </c>
      <c r="AA16" s="111">
        <v>0</v>
      </c>
      <c r="AB16" s="111">
        <v>0</v>
      </c>
      <c r="AC16" s="111">
        <v>0</v>
      </c>
      <c r="AD16" s="111">
        <v>0</v>
      </c>
      <c r="AE16" s="117" t="s">
        <v>331</v>
      </c>
    </row>
    <row r="17" ht="85" customHeight="1" spans="1:31">
      <c r="A17" s="103"/>
      <c r="B17" s="101">
        <v>10</v>
      </c>
      <c r="C17" s="102" t="s">
        <v>338</v>
      </c>
      <c r="D17" s="101" t="s">
        <v>339</v>
      </c>
      <c r="E17" s="102" t="s">
        <v>327</v>
      </c>
      <c r="F17" s="102" t="s">
        <v>334</v>
      </c>
      <c r="G17" s="101">
        <v>100</v>
      </c>
      <c r="H17" s="101">
        <v>100</v>
      </c>
      <c r="I17" s="101">
        <v>50</v>
      </c>
      <c r="J17" s="101">
        <v>50</v>
      </c>
      <c r="K17" s="101">
        <v>0</v>
      </c>
      <c r="L17" s="101">
        <v>0</v>
      </c>
      <c r="M17" s="101">
        <v>0</v>
      </c>
      <c r="N17" s="101">
        <v>0</v>
      </c>
      <c r="O17" s="101">
        <v>0</v>
      </c>
      <c r="P17" s="107"/>
      <c r="Q17" s="101"/>
      <c r="R17" s="101"/>
      <c r="S17" s="101"/>
      <c r="T17" s="112"/>
      <c r="U17" s="101"/>
      <c r="V17" s="112"/>
      <c r="W17" s="112"/>
      <c r="X17" s="112"/>
      <c r="Y17" s="112"/>
      <c r="Z17" s="112"/>
      <c r="AA17" s="112"/>
      <c r="AB17" s="112"/>
      <c r="AC17" s="112"/>
      <c r="AD17" s="112"/>
      <c r="AE17" s="118"/>
    </row>
    <row r="18" ht="89" customHeight="1" spans="1:31">
      <c r="A18" s="103"/>
      <c r="B18" s="101">
        <v>11</v>
      </c>
      <c r="C18" s="102" t="s">
        <v>340</v>
      </c>
      <c r="D18" s="102" t="s">
        <v>341</v>
      </c>
      <c r="E18" s="102" t="s">
        <v>281</v>
      </c>
      <c r="F18" s="102" t="s">
        <v>282</v>
      </c>
      <c r="G18" s="101">
        <v>200</v>
      </c>
      <c r="H18" s="101">
        <v>200</v>
      </c>
      <c r="I18" s="101">
        <v>100</v>
      </c>
      <c r="J18" s="101">
        <v>100</v>
      </c>
      <c r="K18" s="101">
        <v>0</v>
      </c>
      <c r="L18" s="101">
        <v>0</v>
      </c>
      <c r="M18" s="101">
        <v>0</v>
      </c>
      <c r="N18" s="101">
        <v>0</v>
      </c>
      <c r="O18" s="101">
        <v>0</v>
      </c>
      <c r="P18" s="107"/>
      <c r="Q18" s="101"/>
      <c r="R18" s="101"/>
      <c r="S18" s="101"/>
      <c r="T18" s="101"/>
      <c r="U18" s="101"/>
      <c r="V18" s="101"/>
      <c r="W18" s="101"/>
      <c r="X18" s="101"/>
      <c r="Y18" s="101"/>
      <c r="Z18" s="101"/>
      <c r="AA18" s="101"/>
      <c r="AB18" s="101"/>
      <c r="AC18" s="101"/>
      <c r="AD18" s="101"/>
      <c r="AE18" s="117" t="s">
        <v>283</v>
      </c>
    </row>
    <row r="19" ht="109" customHeight="1" spans="1:31">
      <c r="A19" s="103"/>
      <c r="B19" s="101">
        <v>12</v>
      </c>
      <c r="C19" s="102" t="s">
        <v>342</v>
      </c>
      <c r="D19" s="102" t="s">
        <v>343</v>
      </c>
      <c r="E19" s="102" t="s">
        <v>344</v>
      </c>
      <c r="F19" s="102" t="s">
        <v>345</v>
      </c>
      <c r="G19" s="101">
        <v>200</v>
      </c>
      <c r="H19" s="101">
        <v>200</v>
      </c>
      <c r="I19" s="101">
        <v>100</v>
      </c>
      <c r="J19" s="101">
        <v>100</v>
      </c>
      <c r="K19" s="101">
        <v>0</v>
      </c>
      <c r="L19" s="101">
        <v>0</v>
      </c>
      <c r="M19" s="101">
        <v>0</v>
      </c>
      <c r="N19" s="101">
        <v>0</v>
      </c>
      <c r="O19" s="101">
        <v>0</v>
      </c>
      <c r="P19" s="107"/>
      <c r="Q19" s="101">
        <v>11</v>
      </c>
      <c r="R19" s="102" t="s">
        <v>346</v>
      </c>
      <c r="S19" s="102" t="s">
        <v>347</v>
      </c>
      <c r="T19" s="102" t="s">
        <v>344</v>
      </c>
      <c r="U19" s="102" t="s">
        <v>345</v>
      </c>
      <c r="V19" s="101">
        <v>200</v>
      </c>
      <c r="W19" s="101">
        <v>200</v>
      </c>
      <c r="X19" s="101">
        <v>0</v>
      </c>
      <c r="Y19" s="101">
        <v>100</v>
      </c>
      <c r="Z19" s="101">
        <v>100</v>
      </c>
      <c r="AA19" s="101">
        <v>0</v>
      </c>
      <c r="AB19" s="101">
        <v>0</v>
      </c>
      <c r="AC19" s="101">
        <v>0</v>
      </c>
      <c r="AD19" s="101">
        <v>0</v>
      </c>
      <c r="AE19" s="117" t="s">
        <v>348</v>
      </c>
    </row>
    <row r="20" ht="68" customHeight="1" spans="1:31">
      <c r="A20" s="103"/>
      <c r="B20" s="101"/>
      <c r="C20" s="102"/>
      <c r="D20" s="102"/>
      <c r="E20" s="102"/>
      <c r="F20" s="102"/>
      <c r="G20" s="101"/>
      <c r="H20" s="101"/>
      <c r="I20" s="101"/>
      <c r="J20" s="101"/>
      <c r="K20" s="101"/>
      <c r="L20" s="101"/>
      <c r="M20" s="101"/>
      <c r="N20" s="101"/>
      <c r="O20" s="101"/>
      <c r="P20" s="108"/>
      <c r="Q20" s="101">
        <v>12</v>
      </c>
      <c r="R20" s="102" t="s">
        <v>349</v>
      </c>
      <c r="S20" s="102" t="s">
        <v>350</v>
      </c>
      <c r="T20" s="102" t="s">
        <v>351</v>
      </c>
      <c r="U20" s="102" t="s">
        <v>352</v>
      </c>
      <c r="V20" s="101">
        <v>0</v>
      </c>
      <c r="W20" s="101">
        <v>0</v>
      </c>
      <c r="X20" s="101">
        <v>0</v>
      </c>
      <c r="Y20" s="101">
        <v>0</v>
      </c>
      <c r="Z20" s="101">
        <v>0</v>
      </c>
      <c r="AA20" s="101">
        <v>0</v>
      </c>
      <c r="AB20" s="101">
        <v>0</v>
      </c>
      <c r="AC20" s="101">
        <v>0</v>
      </c>
      <c r="AD20" s="101">
        <v>0</v>
      </c>
      <c r="AE20" s="117" t="s">
        <v>310</v>
      </c>
    </row>
    <row r="21" ht="82" customHeight="1" spans="1:31">
      <c r="A21" s="100" t="s">
        <v>353</v>
      </c>
      <c r="B21" s="101">
        <v>13</v>
      </c>
      <c r="C21" s="102" t="s">
        <v>354</v>
      </c>
      <c r="D21" s="102" t="s">
        <v>355</v>
      </c>
      <c r="E21" s="102" t="s">
        <v>356</v>
      </c>
      <c r="F21" s="102" t="s">
        <v>323</v>
      </c>
      <c r="G21" s="101">
        <v>210</v>
      </c>
      <c r="H21" s="101">
        <v>210</v>
      </c>
      <c r="I21" s="101">
        <v>130</v>
      </c>
      <c r="J21" s="101">
        <v>80</v>
      </c>
      <c r="K21" s="101">
        <v>0</v>
      </c>
      <c r="L21" s="101">
        <v>0</v>
      </c>
      <c r="M21" s="101">
        <v>0</v>
      </c>
      <c r="N21" s="101">
        <v>0</v>
      </c>
      <c r="O21" s="101">
        <v>0</v>
      </c>
      <c r="P21" s="106" t="s">
        <v>357</v>
      </c>
      <c r="Q21" s="101">
        <v>13</v>
      </c>
      <c r="R21" s="102" t="s">
        <v>358</v>
      </c>
      <c r="S21" s="102" t="s">
        <v>359</v>
      </c>
      <c r="T21" s="102" t="s">
        <v>356</v>
      </c>
      <c r="U21" s="102" t="s">
        <v>360</v>
      </c>
      <c r="V21" s="101">
        <v>400</v>
      </c>
      <c r="W21" s="101">
        <v>400</v>
      </c>
      <c r="X21" s="101">
        <v>0</v>
      </c>
      <c r="Y21" s="101">
        <v>100</v>
      </c>
      <c r="Z21" s="101">
        <v>300</v>
      </c>
      <c r="AA21" s="101">
        <v>0</v>
      </c>
      <c r="AB21" s="101">
        <v>0</v>
      </c>
      <c r="AC21" s="101">
        <v>0</v>
      </c>
      <c r="AD21" s="101">
        <v>0</v>
      </c>
      <c r="AE21" s="117" t="s">
        <v>269</v>
      </c>
    </row>
    <row r="22" ht="108" customHeight="1" spans="1:31">
      <c r="A22" s="103"/>
      <c r="B22" s="101">
        <v>14</v>
      </c>
      <c r="C22" s="102" t="s">
        <v>361</v>
      </c>
      <c r="D22" s="102" t="s">
        <v>362</v>
      </c>
      <c r="E22" s="102" t="s">
        <v>363</v>
      </c>
      <c r="F22" s="102" t="s">
        <v>364</v>
      </c>
      <c r="G22" s="101">
        <v>600</v>
      </c>
      <c r="H22" s="101">
        <v>600</v>
      </c>
      <c r="I22" s="101">
        <v>300</v>
      </c>
      <c r="J22" s="101">
        <v>300</v>
      </c>
      <c r="K22" s="101">
        <v>0</v>
      </c>
      <c r="L22" s="101">
        <v>0</v>
      </c>
      <c r="M22" s="101">
        <v>0</v>
      </c>
      <c r="N22" s="101">
        <v>0</v>
      </c>
      <c r="O22" s="101">
        <v>0</v>
      </c>
      <c r="P22" s="107"/>
      <c r="Q22" s="101">
        <v>14</v>
      </c>
      <c r="R22" s="102" t="s">
        <v>365</v>
      </c>
      <c r="S22" s="102" t="s">
        <v>362</v>
      </c>
      <c r="T22" s="102" t="s">
        <v>366</v>
      </c>
      <c r="U22" s="102" t="s">
        <v>367</v>
      </c>
      <c r="V22" s="101">
        <v>200</v>
      </c>
      <c r="W22" s="101">
        <v>200</v>
      </c>
      <c r="X22" s="101">
        <v>0</v>
      </c>
      <c r="Y22" s="101">
        <v>100</v>
      </c>
      <c r="Z22" s="101">
        <v>100</v>
      </c>
      <c r="AA22" s="101">
        <v>0</v>
      </c>
      <c r="AB22" s="101">
        <v>0</v>
      </c>
      <c r="AC22" s="101">
        <v>0</v>
      </c>
      <c r="AD22" s="101">
        <v>0</v>
      </c>
      <c r="AE22" s="102" t="s">
        <v>368</v>
      </c>
    </row>
    <row r="23" ht="88" customHeight="1" spans="1:31">
      <c r="A23" s="103"/>
      <c r="B23" s="101"/>
      <c r="C23" s="102"/>
      <c r="D23" s="102"/>
      <c r="E23" s="102"/>
      <c r="F23" s="102"/>
      <c r="G23" s="101"/>
      <c r="H23" s="101"/>
      <c r="I23" s="101"/>
      <c r="J23" s="101"/>
      <c r="K23" s="101"/>
      <c r="L23" s="101"/>
      <c r="M23" s="101"/>
      <c r="N23" s="101"/>
      <c r="O23" s="101"/>
      <c r="P23" s="107"/>
      <c r="Q23" s="101">
        <v>15</v>
      </c>
      <c r="R23" s="102" t="s">
        <v>369</v>
      </c>
      <c r="S23" s="102" t="s">
        <v>370</v>
      </c>
      <c r="T23" s="102" t="s">
        <v>351</v>
      </c>
      <c r="U23" s="102" t="s">
        <v>371</v>
      </c>
      <c r="V23" s="101">
        <v>300</v>
      </c>
      <c r="W23" s="101">
        <v>300</v>
      </c>
      <c r="X23" s="101">
        <v>0</v>
      </c>
      <c r="Y23" s="101">
        <v>0</v>
      </c>
      <c r="Z23" s="101">
        <v>300</v>
      </c>
      <c r="AA23" s="101">
        <v>0</v>
      </c>
      <c r="AB23" s="101">
        <v>0</v>
      </c>
      <c r="AC23" s="101">
        <v>0</v>
      </c>
      <c r="AD23" s="101">
        <v>0</v>
      </c>
      <c r="AE23" s="102" t="s">
        <v>310</v>
      </c>
    </row>
    <row r="24" ht="105" customHeight="1" spans="1:31">
      <c r="A24" s="103"/>
      <c r="B24" s="101"/>
      <c r="C24" s="102"/>
      <c r="D24" s="102"/>
      <c r="E24" s="102"/>
      <c r="F24" s="102"/>
      <c r="G24" s="101"/>
      <c r="H24" s="101"/>
      <c r="I24" s="101"/>
      <c r="J24" s="101"/>
      <c r="K24" s="101"/>
      <c r="L24" s="101"/>
      <c r="M24" s="101"/>
      <c r="N24" s="101"/>
      <c r="O24" s="101"/>
      <c r="P24" s="108"/>
      <c r="Q24" s="101">
        <v>16</v>
      </c>
      <c r="R24" s="102" t="s">
        <v>372</v>
      </c>
      <c r="S24" s="102" t="s">
        <v>373</v>
      </c>
      <c r="T24" s="102" t="s">
        <v>351</v>
      </c>
      <c r="U24" s="102" t="s">
        <v>374</v>
      </c>
      <c r="V24" s="101">
        <v>0</v>
      </c>
      <c r="W24" s="101">
        <v>0</v>
      </c>
      <c r="X24" s="101">
        <v>0</v>
      </c>
      <c r="Y24" s="101">
        <v>0</v>
      </c>
      <c r="Z24" s="101">
        <v>0</v>
      </c>
      <c r="AA24" s="101">
        <v>0</v>
      </c>
      <c r="AB24" s="101">
        <v>0</v>
      </c>
      <c r="AC24" s="101">
        <v>0</v>
      </c>
      <c r="AD24" s="101">
        <v>0</v>
      </c>
      <c r="AE24" s="102" t="s">
        <v>310</v>
      </c>
    </row>
    <row r="25" ht="138.75" customHeight="1" spans="1:31">
      <c r="A25" s="100" t="s">
        <v>375</v>
      </c>
      <c r="B25" s="101">
        <v>15</v>
      </c>
      <c r="C25" s="102" t="s">
        <v>376</v>
      </c>
      <c r="D25" s="101" t="s">
        <v>377</v>
      </c>
      <c r="E25" s="102" t="s">
        <v>378</v>
      </c>
      <c r="F25" s="102" t="s">
        <v>323</v>
      </c>
      <c r="G25" s="101">
        <v>1330</v>
      </c>
      <c r="H25" s="101">
        <v>430</v>
      </c>
      <c r="I25" s="101">
        <v>180</v>
      </c>
      <c r="J25" s="101">
        <v>250</v>
      </c>
      <c r="K25" s="101">
        <v>0</v>
      </c>
      <c r="L25" s="101">
        <v>900</v>
      </c>
      <c r="M25" s="101">
        <v>400</v>
      </c>
      <c r="N25" s="101">
        <v>500</v>
      </c>
      <c r="O25" s="101">
        <v>0</v>
      </c>
      <c r="P25" s="11" t="s">
        <v>379</v>
      </c>
      <c r="Q25" s="101">
        <v>17</v>
      </c>
      <c r="R25" s="102" t="s">
        <v>380</v>
      </c>
      <c r="S25" s="101" t="s">
        <v>381</v>
      </c>
      <c r="T25" s="102" t="s">
        <v>382</v>
      </c>
      <c r="U25" s="102" t="s">
        <v>371</v>
      </c>
      <c r="V25" s="101">
        <v>250</v>
      </c>
      <c r="W25" s="101">
        <v>250</v>
      </c>
      <c r="X25" s="101">
        <v>0</v>
      </c>
      <c r="Y25" s="101">
        <v>100</v>
      </c>
      <c r="Z25" s="101">
        <v>150</v>
      </c>
      <c r="AA25" s="101">
        <v>0</v>
      </c>
      <c r="AB25" s="101">
        <v>0</v>
      </c>
      <c r="AC25" s="101">
        <v>0</v>
      </c>
      <c r="AD25" s="101">
        <v>0</v>
      </c>
      <c r="AE25" s="102" t="s">
        <v>383</v>
      </c>
    </row>
    <row r="26" ht="181.5" customHeight="1" spans="1:31">
      <c r="A26" s="103"/>
      <c r="B26" s="101">
        <v>16</v>
      </c>
      <c r="C26" s="102" t="s">
        <v>384</v>
      </c>
      <c r="D26" s="101" t="s">
        <v>385</v>
      </c>
      <c r="E26" s="102" t="s">
        <v>327</v>
      </c>
      <c r="F26" s="102" t="s">
        <v>334</v>
      </c>
      <c r="G26" s="101">
        <v>550</v>
      </c>
      <c r="H26" s="101">
        <v>250</v>
      </c>
      <c r="I26" s="101">
        <v>100</v>
      </c>
      <c r="J26" s="101">
        <v>150</v>
      </c>
      <c r="K26" s="101">
        <v>0</v>
      </c>
      <c r="L26" s="101">
        <v>300</v>
      </c>
      <c r="M26" s="101">
        <v>200</v>
      </c>
      <c r="N26" s="101">
        <v>100</v>
      </c>
      <c r="O26" s="101">
        <v>0</v>
      </c>
      <c r="P26" s="99"/>
      <c r="Q26" s="101">
        <v>18</v>
      </c>
      <c r="R26" s="102" t="s">
        <v>386</v>
      </c>
      <c r="S26" s="101" t="s">
        <v>387</v>
      </c>
      <c r="T26" s="102" t="s">
        <v>327</v>
      </c>
      <c r="U26" s="102" t="s">
        <v>334</v>
      </c>
      <c r="V26" s="101">
        <v>1000</v>
      </c>
      <c r="W26" s="101">
        <v>0</v>
      </c>
      <c r="X26" s="101">
        <v>0</v>
      </c>
      <c r="Y26" s="101">
        <v>0</v>
      </c>
      <c r="Z26" s="101">
        <v>0</v>
      </c>
      <c r="AA26" s="101">
        <v>1000</v>
      </c>
      <c r="AB26" s="101">
        <v>0</v>
      </c>
      <c r="AC26" s="101">
        <v>500</v>
      </c>
      <c r="AD26" s="101">
        <v>500</v>
      </c>
      <c r="AE26" s="117" t="s">
        <v>269</v>
      </c>
    </row>
    <row r="27" ht="70" customHeight="1" spans="1:31">
      <c r="A27" s="103"/>
      <c r="B27" s="101">
        <v>17</v>
      </c>
      <c r="C27" s="102" t="s">
        <v>388</v>
      </c>
      <c r="D27" s="101" t="s">
        <v>389</v>
      </c>
      <c r="E27" s="102" t="s">
        <v>390</v>
      </c>
      <c r="F27" s="102" t="s">
        <v>302</v>
      </c>
      <c r="G27" s="101">
        <v>0</v>
      </c>
      <c r="H27" s="101">
        <v>0</v>
      </c>
      <c r="I27" s="101">
        <v>0</v>
      </c>
      <c r="J27" s="101">
        <v>0</v>
      </c>
      <c r="K27" s="101">
        <v>0</v>
      </c>
      <c r="L27" s="101">
        <v>0</v>
      </c>
      <c r="M27" s="101">
        <v>0</v>
      </c>
      <c r="N27" s="101">
        <v>0</v>
      </c>
      <c r="O27" s="101">
        <v>0</v>
      </c>
      <c r="P27" s="99"/>
      <c r="Q27" s="101">
        <v>19</v>
      </c>
      <c r="R27" s="102" t="s">
        <v>375</v>
      </c>
      <c r="S27" s="101" t="s">
        <v>389</v>
      </c>
      <c r="T27" s="102" t="s">
        <v>391</v>
      </c>
      <c r="U27" s="102" t="s">
        <v>302</v>
      </c>
      <c r="V27" s="101">
        <v>0</v>
      </c>
      <c r="W27" s="101">
        <v>0</v>
      </c>
      <c r="X27" s="101">
        <v>0</v>
      </c>
      <c r="Y27" s="101">
        <v>0</v>
      </c>
      <c r="Z27" s="101">
        <v>0</v>
      </c>
      <c r="AA27" s="101">
        <v>0</v>
      </c>
      <c r="AB27" s="101">
        <v>0</v>
      </c>
      <c r="AC27" s="101">
        <v>0</v>
      </c>
      <c r="AD27" s="101">
        <v>0</v>
      </c>
      <c r="AE27" s="118"/>
    </row>
    <row r="28" ht="50.25" customHeight="1" spans="1:31">
      <c r="A28" s="103"/>
      <c r="B28" s="101">
        <v>18</v>
      </c>
      <c r="C28" s="102" t="s">
        <v>392</v>
      </c>
      <c r="D28" s="102" t="s">
        <v>393</v>
      </c>
      <c r="E28" s="102" t="s">
        <v>327</v>
      </c>
      <c r="F28" s="102" t="s">
        <v>394</v>
      </c>
      <c r="G28" s="101">
        <v>0</v>
      </c>
      <c r="H28" s="101">
        <v>0</v>
      </c>
      <c r="I28" s="101">
        <v>0</v>
      </c>
      <c r="J28" s="101">
        <v>0</v>
      </c>
      <c r="K28" s="101">
        <v>0</v>
      </c>
      <c r="L28" s="101">
        <v>0</v>
      </c>
      <c r="M28" s="101">
        <v>0</v>
      </c>
      <c r="N28" s="101">
        <v>0</v>
      </c>
      <c r="O28" s="101">
        <v>0</v>
      </c>
      <c r="P28" s="99"/>
      <c r="Q28" s="101"/>
      <c r="R28" s="113"/>
      <c r="S28" s="113"/>
      <c r="T28" s="113"/>
      <c r="U28" s="113"/>
      <c r="V28" s="101"/>
      <c r="W28" s="101"/>
      <c r="X28" s="101"/>
      <c r="Y28" s="101"/>
      <c r="Z28" s="101"/>
      <c r="AA28" s="101"/>
      <c r="AB28" s="101"/>
      <c r="AC28" s="101"/>
      <c r="AD28" s="101"/>
      <c r="AE28" s="117" t="s">
        <v>283</v>
      </c>
    </row>
    <row r="29" ht="69" customHeight="1" spans="1:31">
      <c r="A29" s="103"/>
      <c r="B29" s="101">
        <v>19</v>
      </c>
      <c r="C29" s="102" t="s">
        <v>395</v>
      </c>
      <c r="D29" s="102" t="s">
        <v>396</v>
      </c>
      <c r="E29" s="102" t="s">
        <v>308</v>
      </c>
      <c r="F29" s="102" t="s">
        <v>397</v>
      </c>
      <c r="G29" s="101">
        <v>100</v>
      </c>
      <c r="H29" s="101">
        <v>100</v>
      </c>
      <c r="I29" s="101">
        <v>50</v>
      </c>
      <c r="J29" s="101">
        <v>50</v>
      </c>
      <c r="K29" s="101">
        <v>0</v>
      </c>
      <c r="L29" s="101">
        <v>0</v>
      </c>
      <c r="M29" s="101">
        <v>0</v>
      </c>
      <c r="N29" s="101">
        <v>0</v>
      </c>
      <c r="O29" s="101">
        <v>0</v>
      </c>
      <c r="P29" s="99"/>
      <c r="Q29" s="101">
        <v>20</v>
      </c>
      <c r="R29" s="102" t="s">
        <v>398</v>
      </c>
      <c r="S29" s="102" t="s">
        <v>396</v>
      </c>
      <c r="T29" s="102" t="s">
        <v>351</v>
      </c>
      <c r="U29" s="102" t="s">
        <v>399</v>
      </c>
      <c r="V29" s="101">
        <v>150</v>
      </c>
      <c r="W29" s="101">
        <v>150</v>
      </c>
      <c r="X29" s="101">
        <v>0</v>
      </c>
      <c r="Y29" s="101">
        <v>20</v>
      </c>
      <c r="Z29" s="101">
        <v>130</v>
      </c>
      <c r="AA29" s="101">
        <v>0</v>
      </c>
      <c r="AB29" s="101">
        <v>0</v>
      </c>
      <c r="AC29" s="101">
        <v>0</v>
      </c>
      <c r="AD29" s="101">
        <v>0</v>
      </c>
      <c r="AE29" s="102" t="s">
        <v>400</v>
      </c>
    </row>
    <row r="30" ht="77.25" customHeight="1" spans="1:31">
      <c r="A30" s="103"/>
      <c r="B30" s="101">
        <v>20</v>
      </c>
      <c r="C30" s="102" t="s">
        <v>401</v>
      </c>
      <c r="D30" s="102" t="s">
        <v>402</v>
      </c>
      <c r="E30" s="102" t="s">
        <v>403</v>
      </c>
      <c r="F30" s="102" t="s">
        <v>404</v>
      </c>
      <c r="G30" s="101">
        <v>320</v>
      </c>
      <c r="H30" s="101">
        <v>320</v>
      </c>
      <c r="I30" s="101">
        <v>120</v>
      </c>
      <c r="J30" s="101">
        <v>200</v>
      </c>
      <c r="K30" s="101">
        <v>0</v>
      </c>
      <c r="L30" s="101">
        <v>0</v>
      </c>
      <c r="M30" s="101">
        <v>0</v>
      </c>
      <c r="N30" s="101">
        <v>0</v>
      </c>
      <c r="O30" s="101">
        <v>0</v>
      </c>
      <c r="P30" s="99"/>
      <c r="Q30" s="101"/>
      <c r="R30" s="101"/>
      <c r="S30" s="101"/>
      <c r="T30" s="101"/>
      <c r="U30" s="101"/>
      <c r="V30" s="101"/>
      <c r="W30" s="101"/>
      <c r="X30" s="101"/>
      <c r="Y30" s="101"/>
      <c r="Z30" s="101"/>
      <c r="AA30" s="101"/>
      <c r="AB30" s="101"/>
      <c r="AC30" s="101"/>
      <c r="AD30" s="101"/>
      <c r="AE30" s="117" t="s">
        <v>283</v>
      </c>
    </row>
    <row r="31" ht="77.25" customHeight="1" spans="1:31">
      <c r="A31" s="103"/>
      <c r="B31" s="101"/>
      <c r="C31" s="101"/>
      <c r="D31" s="101"/>
      <c r="E31" s="101"/>
      <c r="F31" s="101"/>
      <c r="G31" s="101"/>
      <c r="H31" s="101"/>
      <c r="I31" s="101"/>
      <c r="J31" s="101"/>
      <c r="K31" s="101"/>
      <c r="L31" s="101"/>
      <c r="M31" s="101"/>
      <c r="N31" s="101"/>
      <c r="O31" s="101"/>
      <c r="P31" s="99"/>
      <c r="Q31" s="101">
        <v>21</v>
      </c>
      <c r="R31" s="101" t="s">
        <v>405</v>
      </c>
      <c r="S31" s="102" t="s">
        <v>406</v>
      </c>
      <c r="T31" s="102" t="s">
        <v>407</v>
      </c>
      <c r="U31" s="102" t="s">
        <v>408</v>
      </c>
      <c r="V31" s="101">
        <v>800</v>
      </c>
      <c r="W31" s="101">
        <v>600</v>
      </c>
      <c r="X31" s="101">
        <v>0</v>
      </c>
      <c r="Y31" s="101">
        <v>200</v>
      </c>
      <c r="Z31" s="101">
        <v>400</v>
      </c>
      <c r="AA31" s="101">
        <v>200</v>
      </c>
      <c r="AB31" s="101">
        <v>0</v>
      </c>
      <c r="AC31" s="101">
        <v>100</v>
      </c>
      <c r="AD31" s="101">
        <v>100</v>
      </c>
      <c r="AE31" s="102" t="s">
        <v>310</v>
      </c>
    </row>
    <row r="32" ht="78" customHeight="1" spans="1:31">
      <c r="A32" s="100" t="s">
        <v>409</v>
      </c>
      <c r="B32" s="101">
        <v>21</v>
      </c>
      <c r="C32" s="102" t="s">
        <v>410</v>
      </c>
      <c r="D32" s="102" t="s">
        <v>411</v>
      </c>
      <c r="E32" s="102" t="s">
        <v>412</v>
      </c>
      <c r="F32" s="102" t="s">
        <v>345</v>
      </c>
      <c r="G32" s="101">
        <v>150</v>
      </c>
      <c r="H32" s="101">
        <v>150</v>
      </c>
      <c r="I32" s="101">
        <v>50</v>
      </c>
      <c r="J32" s="101">
        <v>100</v>
      </c>
      <c r="K32" s="101">
        <v>0</v>
      </c>
      <c r="L32" s="101">
        <v>0</v>
      </c>
      <c r="M32" s="101">
        <v>0</v>
      </c>
      <c r="N32" s="101">
        <v>0</v>
      </c>
      <c r="O32" s="101">
        <v>0</v>
      </c>
      <c r="P32" s="106" t="s">
        <v>413</v>
      </c>
      <c r="Q32" s="101"/>
      <c r="R32" s="101"/>
      <c r="S32" s="101"/>
      <c r="T32" s="101"/>
      <c r="U32" s="101"/>
      <c r="V32" s="101"/>
      <c r="W32" s="101"/>
      <c r="X32" s="101"/>
      <c r="Y32" s="101"/>
      <c r="Z32" s="101"/>
      <c r="AA32" s="101"/>
      <c r="AB32" s="101"/>
      <c r="AC32" s="101"/>
      <c r="AD32" s="101"/>
      <c r="AE32" s="102" t="s">
        <v>283</v>
      </c>
    </row>
    <row r="33" ht="98.25" customHeight="1" spans="1:31">
      <c r="A33" s="103"/>
      <c r="B33" s="101"/>
      <c r="C33" s="101"/>
      <c r="D33" s="101"/>
      <c r="E33" s="101"/>
      <c r="F33" s="101"/>
      <c r="G33" s="101"/>
      <c r="H33" s="101"/>
      <c r="I33" s="101"/>
      <c r="J33" s="101"/>
      <c r="K33" s="101"/>
      <c r="L33" s="101"/>
      <c r="M33" s="101"/>
      <c r="N33" s="101"/>
      <c r="O33" s="101"/>
      <c r="P33" s="107"/>
      <c r="Q33" s="101">
        <v>22</v>
      </c>
      <c r="R33" s="102" t="s">
        <v>414</v>
      </c>
      <c r="S33" s="102" t="s">
        <v>415</v>
      </c>
      <c r="T33" s="102" t="s">
        <v>351</v>
      </c>
      <c r="U33" s="102" t="s">
        <v>416</v>
      </c>
      <c r="V33" s="101">
        <v>1900</v>
      </c>
      <c r="W33" s="101">
        <v>1900</v>
      </c>
      <c r="X33" s="101">
        <v>0</v>
      </c>
      <c r="Y33" s="101">
        <v>1200</v>
      </c>
      <c r="Z33" s="101">
        <v>700</v>
      </c>
      <c r="AA33" s="101">
        <v>0</v>
      </c>
      <c r="AB33" s="101">
        <v>0</v>
      </c>
      <c r="AC33" s="101">
        <v>0</v>
      </c>
      <c r="AD33" s="101">
        <v>0</v>
      </c>
      <c r="AE33" s="102" t="s">
        <v>310</v>
      </c>
    </row>
    <row r="34" ht="54" customHeight="1" spans="1:31">
      <c r="A34" s="103"/>
      <c r="B34" s="101"/>
      <c r="C34" s="101"/>
      <c r="D34" s="101"/>
      <c r="E34" s="101"/>
      <c r="F34" s="101"/>
      <c r="G34" s="101"/>
      <c r="H34" s="101"/>
      <c r="I34" s="101"/>
      <c r="J34" s="101"/>
      <c r="K34" s="101"/>
      <c r="L34" s="101"/>
      <c r="M34" s="101"/>
      <c r="N34" s="101"/>
      <c r="O34" s="101"/>
      <c r="P34" s="108"/>
      <c r="Q34" s="101">
        <v>23</v>
      </c>
      <c r="R34" s="102" t="s">
        <v>417</v>
      </c>
      <c r="S34" s="102" t="s">
        <v>418</v>
      </c>
      <c r="T34" s="102" t="s">
        <v>351</v>
      </c>
      <c r="U34" s="102" t="s">
        <v>371</v>
      </c>
      <c r="V34" s="101">
        <v>300</v>
      </c>
      <c r="W34" s="101">
        <v>300</v>
      </c>
      <c r="X34" s="101">
        <v>0</v>
      </c>
      <c r="Y34" s="101">
        <v>0</v>
      </c>
      <c r="Z34" s="101">
        <v>300</v>
      </c>
      <c r="AA34" s="101">
        <v>0</v>
      </c>
      <c r="AB34" s="101">
        <v>0</v>
      </c>
      <c r="AC34" s="101">
        <v>0</v>
      </c>
      <c r="AD34" s="101">
        <v>0</v>
      </c>
      <c r="AE34" s="102" t="s">
        <v>310</v>
      </c>
    </row>
    <row r="35" s="91" customFormat="1" ht="43" customHeight="1" spans="1:31">
      <c r="A35" s="100" t="s">
        <v>155</v>
      </c>
      <c r="B35" s="101"/>
      <c r="C35" s="101"/>
      <c r="D35" s="101"/>
      <c r="E35" s="101"/>
      <c r="F35" s="101"/>
      <c r="G35" s="101">
        <f t="shared" ref="G35:O35" si="0">SUM(G6:G34)</f>
        <v>8200</v>
      </c>
      <c r="H35" s="101">
        <f t="shared" si="0"/>
        <v>7000</v>
      </c>
      <c r="I35" s="101">
        <f t="shared" si="0"/>
        <v>3000</v>
      </c>
      <c r="J35" s="101">
        <f t="shared" si="0"/>
        <v>4000</v>
      </c>
      <c r="K35" s="101">
        <f t="shared" si="0"/>
        <v>0</v>
      </c>
      <c r="L35" s="101">
        <f t="shared" si="0"/>
        <v>1200</v>
      </c>
      <c r="M35" s="101">
        <f t="shared" si="0"/>
        <v>600</v>
      </c>
      <c r="N35" s="101">
        <f t="shared" si="0"/>
        <v>600</v>
      </c>
      <c r="O35" s="101">
        <f t="shared" si="0"/>
        <v>0</v>
      </c>
      <c r="P35" s="11" t="s">
        <v>155</v>
      </c>
      <c r="Q35" s="99"/>
      <c r="R35" s="99"/>
      <c r="S35" s="99"/>
      <c r="T35" s="99"/>
      <c r="U35" s="99"/>
      <c r="V35" s="101">
        <f t="shared" ref="V35:AD35" si="1">SUM(V6:V34)</f>
        <v>8200</v>
      </c>
      <c r="W35" s="101">
        <f t="shared" si="1"/>
        <v>7000</v>
      </c>
      <c r="X35" s="101">
        <f t="shared" si="1"/>
        <v>0</v>
      </c>
      <c r="Y35" s="101">
        <f t="shared" si="1"/>
        <v>3000</v>
      </c>
      <c r="Z35" s="101">
        <f t="shared" si="1"/>
        <v>4000</v>
      </c>
      <c r="AA35" s="101">
        <f t="shared" si="1"/>
        <v>1200</v>
      </c>
      <c r="AB35" s="101">
        <f t="shared" si="1"/>
        <v>0</v>
      </c>
      <c r="AC35" s="101">
        <f t="shared" si="1"/>
        <v>600</v>
      </c>
      <c r="AD35" s="101">
        <f t="shared" si="1"/>
        <v>600</v>
      </c>
      <c r="AE35" s="118"/>
    </row>
  </sheetData>
  <mergeCells count="47">
    <mergeCell ref="A1:C1"/>
    <mergeCell ref="A2:AE2"/>
    <mergeCell ref="A3:O3"/>
    <mergeCell ref="P3:AD3"/>
    <mergeCell ref="H4:K4"/>
    <mergeCell ref="L4:O4"/>
    <mergeCell ref="W4:Z4"/>
    <mergeCell ref="AA4:AD4"/>
    <mergeCell ref="A4:A5"/>
    <mergeCell ref="A6:A11"/>
    <mergeCell ref="A14:A19"/>
    <mergeCell ref="A21:A22"/>
    <mergeCell ref="A25:A30"/>
    <mergeCell ref="B4:B5"/>
    <mergeCell ref="C4:C5"/>
    <mergeCell ref="D4:D5"/>
    <mergeCell ref="E4:E5"/>
    <mergeCell ref="F4:F5"/>
    <mergeCell ref="G4:G5"/>
    <mergeCell ref="P4:P5"/>
    <mergeCell ref="P6:P13"/>
    <mergeCell ref="P14:P20"/>
    <mergeCell ref="P21:P24"/>
    <mergeCell ref="P25:P31"/>
    <mergeCell ref="P32:P34"/>
    <mergeCell ref="Q4:Q5"/>
    <mergeCell ref="Q16:Q17"/>
    <mergeCell ref="R4:R5"/>
    <mergeCell ref="R16:R17"/>
    <mergeCell ref="S4:S5"/>
    <mergeCell ref="S16:S17"/>
    <mergeCell ref="T4:T5"/>
    <mergeCell ref="T16:T17"/>
    <mergeCell ref="U4:U5"/>
    <mergeCell ref="U16:U17"/>
    <mergeCell ref="V4:V5"/>
    <mergeCell ref="V16:V17"/>
    <mergeCell ref="W16:W17"/>
    <mergeCell ref="X16:X17"/>
    <mergeCell ref="Y16:Y17"/>
    <mergeCell ref="Z16:Z17"/>
    <mergeCell ref="AA16:AA17"/>
    <mergeCell ref="AB16:AB17"/>
    <mergeCell ref="AC16:AC17"/>
    <mergeCell ref="AD16:AD17"/>
    <mergeCell ref="AE3:AE5"/>
    <mergeCell ref="AE16:AE17"/>
  </mergeCells>
  <pageMargins left="0.236220472440945" right="0.236220472440945" top="0.748031496062992" bottom="0.748031496062992" header="0.31496062992126" footer="0.31496062992126"/>
  <pageSetup paperSize="8" scale="57" fitToHeight="2" orientation="landscape"/>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workbookViewId="0">
      <selection activeCell="C32" sqref="C32"/>
    </sheetView>
  </sheetViews>
  <sheetFormatPr defaultColWidth="9" defaultRowHeight="14.25"/>
  <cols>
    <col min="1" max="1" width="11.375" customWidth="1"/>
    <col min="2" max="2" width="7.75" customWidth="1"/>
    <col min="3" max="3" width="35.375" customWidth="1"/>
    <col min="4" max="4" width="24.375" customWidth="1"/>
  </cols>
  <sheetData>
    <row r="1" ht="15" spans="2:12">
      <c r="B1" s="59" t="s">
        <v>1</v>
      </c>
      <c r="C1" s="60" t="s">
        <v>2</v>
      </c>
      <c r="D1" s="61"/>
      <c r="E1" s="62" t="s">
        <v>7</v>
      </c>
      <c r="F1" s="63"/>
      <c r="G1" s="62" t="s">
        <v>8</v>
      </c>
      <c r="H1" s="63"/>
      <c r="I1" s="62" t="s">
        <v>9</v>
      </c>
      <c r="J1" s="63"/>
      <c r="K1" s="62" t="s">
        <v>10</v>
      </c>
      <c r="L1" s="63"/>
    </row>
    <row r="2" ht="15" spans="2:12">
      <c r="B2" s="64"/>
      <c r="C2" s="65"/>
      <c r="D2" s="66" t="s">
        <v>419</v>
      </c>
      <c r="E2" s="66" t="s">
        <v>11</v>
      </c>
      <c r="F2" s="66" t="s">
        <v>12</v>
      </c>
      <c r="G2" s="66" t="s">
        <v>11</v>
      </c>
      <c r="H2" s="66" t="s">
        <v>12</v>
      </c>
      <c r="I2" s="66" t="s">
        <v>11</v>
      </c>
      <c r="J2" s="66" t="s">
        <v>12</v>
      </c>
      <c r="K2" s="66" t="s">
        <v>11</v>
      </c>
      <c r="L2" s="66" t="s">
        <v>12</v>
      </c>
    </row>
    <row r="3" ht="15" spans="2:12">
      <c r="B3" s="67" t="s">
        <v>155</v>
      </c>
      <c r="C3" s="68"/>
      <c r="D3" s="69"/>
      <c r="E3" s="70">
        <v>347043</v>
      </c>
      <c r="F3" s="71">
        <v>1</v>
      </c>
      <c r="G3" s="70">
        <f>G4+G30+G34+G39+G49</f>
        <v>7000</v>
      </c>
      <c r="H3" s="71">
        <v>0.0202</v>
      </c>
      <c r="I3" s="70">
        <v>87350</v>
      </c>
      <c r="J3" s="71">
        <v>0.2517</v>
      </c>
      <c r="K3" s="70">
        <v>252693</v>
      </c>
      <c r="L3" s="71">
        <v>0.7281</v>
      </c>
    </row>
    <row r="4" ht="15" spans="2:12">
      <c r="B4" s="72" t="s">
        <v>13</v>
      </c>
      <c r="C4" s="73" t="s">
        <v>14</v>
      </c>
      <c r="D4" s="73"/>
      <c r="E4" s="70">
        <f>E5+E12+E17+E20+E23+E28</f>
        <v>182120</v>
      </c>
      <c r="F4" s="71">
        <v>0.5248</v>
      </c>
      <c r="G4" s="70">
        <f>G5+G12+G17+G20+G23+G28</f>
        <v>2600</v>
      </c>
      <c r="H4" s="71">
        <v>0.0077</v>
      </c>
      <c r="I4" s="70">
        <f>I5+I12+I17+I20+I23+I28</f>
        <v>66250</v>
      </c>
      <c r="J4" s="71">
        <v>0.1909</v>
      </c>
      <c r="K4" s="70">
        <f>K5+K12+K17+K20+K23+K28</f>
        <v>113190</v>
      </c>
      <c r="L4" s="71">
        <v>0.3262</v>
      </c>
    </row>
    <row r="5" ht="15" spans="2:12">
      <c r="B5" s="72" t="s">
        <v>15</v>
      </c>
      <c r="C5" s="73" t="s">
        <v>16</v>
      </c>
      <c r="D5" s="73"/>
      <c r="E5" s="70">
        <f>SUM(E6:E11)</f>
        <v>19500</v>
      </c>
      <c r="F5" s="71">
        <f>E5/E3</f>
        <v>0.0561890025155384</v>
      </c>
      <c r="G5" s="70">
        <f t="shared" ref="G5:K5" si="0">SUM(G6:G11)</f>
        <v>0</v>
      </c>
      <c r="H5" s="71">
        <f>G5/G3</f>
        <v>0</v>
      </c>
      <c r="I5" s="70">
        <f>SUM(I6:I11)</f>
        <v>3500</v>
      </c>
      <c r="J5" s="71">
        <f>I5/I3</f>
        <v>0.0400686891814539</v>
      </c>
      <c r="K5" s="70">
        <f t="shared" si="0"/>
        <v>16000</v>
      </c>
      <c r="L5" s="71">
        <f>K5/K3</f>
        <v>0.0633179391593752</v>
      </c>
    </row>
    <row r="6" ht="16.5" spans="2:12">
      <c r="B6" s="74">
        <v>1</v>
      </c>
      <c r="C6" s="75" t="s">
        <v>17</v>
      </c>
      <c r="D6" s="75"/>
      <c r="E6" s="76">
        <v>2500</v>
      </c>
      <c r="F6" s="77">
        <v>0.0072</v>
      </c>
      <c r="G6" s="76">
        <v>0</v>
      </c>
      <c r="H6" s="77">
        <v>0</v>
      </c>
      <c r="I6" s="76">
        <v>2500</v>
      </c>
      <c r="J6" s="77">
        <v>0.0072</v>
      </c>
      <c r="K6" s="76">
        <v>0</v>
      </c>
      <c r="L6" s="77">
        <v>0</v>
      </c>
    </row>
    <row r="7" s="1" customFormat="1" ht="16.5" spans="2:12">
      <c r="B7" s="78">
        <v>2</v>
      </c>
      <c r="C7" s="79" t="s">
        <v>22</v>
      </c>
      <c r="D7" s="79"/>
      <c r="E7" s="80">
        <v>500</v>
      </c>
      <c r="F7" s="81">
        <v>0.0014</v>
      </c>
      <c r="G7" s="80">
        <v>0</v>
      </c>
      <c r="H7" s="81">
        <v>0</v>
      </c>
      <c r="I7" s="80">
        <v>500</v>
      </c>
      <c r="J7" s="81">
        <v>0.0014</v>
      </c>
      <c r="K7" s="80">
        <v>0</v>
      </c>
      <c r="L7" s="81">
        <v>0</v>
      </c>
    </row>
    <row r="8" ht="16.5" spans="2:13">
      <c r="B8" s="74">
        <v>3</v>
      </c>
      <c r="C8" s="75" t="s">
        <v>27</v>
      </c>
      <c r="D8" s="75"/>
      <c r="E8" s="76">
        <v>7500</v>
      </c>
      <c r="F8" s="77">
        <v>0.0216</v>
      </c>
      <c r="G8" s="76">
        <v>0</v>
      </c>
      <c r="H8" s="77">
        <v>0</v>
      </c>
      <c r="I8" s="76">
        <v>500</v>
      </c>
      <c r="J8" s="77">
        <v>0.0014</v>
      </c>
      <c r="K8" s="76">
        <v>7000</v>
      </c>
      <c r="L8" s="77">
        <v>0.0202</v>
      </c>
      <c r="M8" t="s">
        <v>420</v>
      </c>
    </row>
    <row r="9" s="1" customFormat="1" ht="16.5" spans="2:12">
      <c r="B9" s="78">
        <v>4</v>
      </c>
      <c r="C9" s="79" t="s">
        <v>32</v>
      </c>
      <c r="D9" s="79"/>
      <c r="E9" s="80">
        <v>1000</v>
      </c>
      <c r="F9" s="81">
        <v>0.0029</v>
      </c>
      <c r="G9" s="80">
        <v>0</v>
      </c>
      <c r="H9" s="81">
        <v>0</v>
      </c>
      <c r="I9" s="80">
        <v>0</v>
      </c>
      <c r="J9" s="81">
        <v>0</v>
      </c>
      <c r="K9" s="80">
        <v>1000</v>
      </c>
      <c r="L9" s="81">
        <v>0.0029</v>
      </c>
    </row>
    <row r="10" s="1" customFormat="1" ht="16.5" spans="2:12">
      <c r="B10" s="78">
        <v>5</v>
      </c>
      <c r="C10" s="79" t="s">
        <v>36</v>
      </c>
      <c r="D10" s="79"/>
      <c r="E10" s="80">
        <v>4000</v>
      </c>
      <c r="F10" s="81">
        <v>0.0115</v>
      </c>
      <c r="G10" s="80">
        <v>0</v>
      </c>
      <c r="H10" s="81">
        <v>0</v>
      </c>
      <c r="I10" s="80">
        <v>0</v>
      </c>
      <c r="J10" s="81">
        <v>0</v>
      </c>
      <c r="K10" s="80">
        <v>4000</v>
      </c>
      <c r="L10" s="81">
        <v>0.0115</v>
      </c>
    </row>
    <row r="11" ht="16.5" spans="2:12">
      <c r="B11" s="74">
        <v>6</v>
      </c>
      <c r="C11" s="75" t="s">
        <v>40</v>
      </c>
      <c r="D11" s="75"/>
      <c r="E11" s="76">
        <v>4000</v>
      </c>
      <c r="F11" s="77">
        <v>0.0115</v>
      </c>
      <c r="G11" s="76">
        <v>0</v>
      </c>
      <c r="H11" s="77">
        <v>0</v>
      </c>
      <c r="I11" s="76">
        <v>0</v>
      </c>
      <c r="J11" s="77">
        <v>0</v>
      </c>
      <c r="K11" s="76">
        <v>4000</v>
      </c>
      <c r="L11" s="77">
        <v>0.0115</v>
      </c>
    </row>
    <row r="12" ht="15" spans="2:12">
      <c r="B12" s="82" t="s">
        <v>44</v>
      </c>
      <c r="C12" s="73" t="s">
        <v>45</v>
      </c>
      <c r="D12" s="73"/>
      <c r="E12" s="70">
        <f>SUM(E13:E16)</f>
        <v>60000</v>
      </c>
      <c r="F12" s="71">
        <f>E12/E3</f>
        <v>0.172889238509349</v>
      </c>
      <c r="G12" s="70">
        <f>SUM(G13:G16)</f>
        <v>0</v>
      </c>
      <c r="H12" s="71">
        <f>G12/G3</f>
        <v>0</v>
      </c>
      <c r="I12" s="70">
        <f>SUM(I13:I16)</f>
        <v>0</v>
      </c>
      <c r="J12" s="71">
        <f>I12/I3</f>
        <v>0</v>
      </c>
      <c r="K12" s="70">
        <f>SUM(K13:K16)</f>
        <v>60000</v>
      </c>
      <c r="L12" s="71">
        <f>K12/K3</f>
        <v>0.237442271847657</v>
      </c>
    </row>
    <row r="13" ht="16.5" spans="2:12">
      <c r="B13" s="74">
        <v>7</v>
      </c>
      <c r="C13" s="75" t="s">
        <v>46</v>
      </c>
      <c r="D13" s="75"/>
      <c r="E13" s="76">
        <v>20000</v>
      </c>
      <c r="F13" s="77">
        <v>0.0576</v>
      </c>
      <c r="G13" s="76">
        <v>0</v>
      </c>
      <c r="H13" s="77">
        <v>0</v>
      </c>
      <c r="I13" s="76">
        <v>0</v>
      </c>
      <c r="J13" s="77">
        <v>0</v>
      </c>
      <c r="K13" s="76">
        <v>20000</v>
      </c>
      <c r="L13" s="77">
        <v>0.0576</v>
      </c>
    </row>
    <row r="14" ht="16.5" spans="2:12">
      <c r="B14" s="74">
        <v>8</v>
      </c>
      <c r="C14" s="75" t="s">
        <v>50</v>
      </c>
      <c r="D14" s="75"/>
      <c r="E14" s="76">
        <v>20000</v>
      </c>
      <c r="F14" s="77">
        <v>0.0576</v>
      </c>
      <c r="G14" s="76">
        <v>0</v>
      </c>
      <c r="H14" s="77">
        <v>0</v>
      </c>
      <c r="I14" s="76">
        <v>0</v>
      </c>
      <c r="J14" s="77">
        <v>0</v>
      </c>
      <c r="K14" s="76">
        <v>20000</v>
      </c>
      <c r="L14" s="77">
        <v>0.0576</v>
      </c>
    </row>
    <row r="15" ht="16.5" spans="2:12">
      <c r="B15" s="74">
        <v>9</v>
      </c>
      <c r="C15" s="75" t="s">
        <v>53</v>
      </c>
      <c r="D15" s="75"/>
      <c r="E15" s="76">
        <v>10000</v>
      </c>
      <c r="F15" s="77">
        <v>0.0288</v>
      </c>
      <c r="G15" s="76">
        <v>0</v>
      </c>
      <c r="H15" s="77">
        <v>0</v>
      </c>
      <c r="I15" s="76">
        <v>0</v>
      </c>
      <c r="J15" s="77">
        <v>0</v>
      </c>
      <c r="K15" s="76">
        <v>10000</v>
      </c>
      <c r="L15" s="77">
        <v>0.0288</v>
      </c>
    </row>
    <row r="16" ht="16.5" spans="2:12">
      <c r="B16" s="74">
        <v>10</v>
      </c>
      <c r="C16" s="75" t="s">
        <v>57</v>
      </c>
      <c r="D16" s="75"/>
      <c r="E16" s="76">
        <v>10000</v>
      </c>
      <c r="F16" s="77">
        <v>0.0288</v>
      </c>
      <c r="G16" s="76">
        <v>0</v>
      </c>
      <c r="H16" s="77">
        <v>0</v>
      </c>
      <c r="I16" s="76">
        <v>0</v>
      </c>
      <c r="J16" s="77">
        <v>0</v>
      </c>
      <c r="K16" s="76">
        <v>10000</v>
      </c>
      <c r="L16" s="77">
        <v>0.0288</v>
      </c>
    </row>
    <row r="17" ht="15" spans="2:12">
      <c r="B17" s="82" t="s">
        <v>62</v>
      </c>
      <c r="C17" s="73" t="s">
        <v>63</v>
      </c>
      <c r="D17" s="73"/>
      <c r="E17" s="70">
        <f>SUM(E18:E19)</f>
        <v>10672</v>
      </c>
      <c r="F17" s="71"/>
      <c r="G17" s="70">
        <f>SUM(G18:G19)</f>
        <v>0</v>
      </c>
      <c r="H17" s="71"/>
      <c r="I17" s="70">
        <f>SUM(I18:I19)</f>
        <v>10672</v>
      </c>
      <c r="J17" s="71"/>
      <c r="K17" s="70">
        <f>SUM(K18:K19)</f>
        <v>0</v>
      </c>
      <c r="L17" s="71"/>
    </row>
    <row r="18" ht="19.5" spans="1:12">
      <c r="A18" s="83"/>
      <c r="B18" s="74">
        <v>11</v>
      </c>
      <c r="C18" s="75" t="s">
        <v>64</v>
      </c>
      <c r="D18" s="75"/>
      <c r="E18" s="76">
        <v>1900</v>
      </c>
      <c r="F18" s="77">
        <v>0.0055</v>
      </c>
      <c r="G18" s="76">
        <v>0</v>
      </c>
      <c r="H18" s="77">
        <v>0</v>
      </c>
      <c r="I18" s="76">
        <v>1900</v>
      </c>
      <c r="J18" s="77">
        <v>0.0055</v>
      </c>
      <c r="K18" s="76">
        <v>0</v>
      </c>
      <c r="L18" s="77">
        <v>0</v>
      </c>
    </row>
    <row r="19" ht="19.5" spans="1:12">
      <c r="A19" s="83"/>
      <c r="B19" s="74">
        <v>12</v>
      </c>
      <c r="C19" s="75" t="s">
        <v>69</v>
      </c>
      <c r="D19" s="75"/>
      <c r="E19" s="76">
        <v>8772</v>
      </c>
      <c r="F19" s="77">
        <v>0.0253</v>
      </c>
      <c r="G19" s="76">
        <v>0</v>
      </c>
      <c r="H19" s="77">
        <v>0</v>
      </c>
      <c r="I19" s="76">
        <v>8772</v>
      </c>
      <c r="J19" s="77">
        <v>0.0253</v>
      </c>
      <c r="K19" s="76">
        <v>0</v>
      </c>
      <c r="L19" s="77">
        <v>0</v>
      </c>
    </row>
    <row r="20" ht="19.5" spans="1:12">
      <c r="A20" s="83"/>
      <c r="B20" s="82" t="s">
        <v>73</v>
      </c>
      <c r="C20" s="73" t="s">
        <v>74</v>
      </c>
      <c r="D20" s="73"/>
      <c r="E20" s="70">
        <f>SUM(E21:E22)</f>
        <v>6000</v>
      </c>
      <c r="F20" s="71"/>
      <c r="G20" s="70">
        <f>SUM(G21:G22)</f>
        <v>0</v>
      </c>
      <c r="H20" s="71"/>
      <c r="I20" s="70">
        <f>SUM(I21:I22)</f>
        <v>1000</v>
      </c>
      <c r="J20" s="71"/>
      <c r="K20" s="70">
        <f>SUM(K21:K22)</f>
        <v>5000</v>
      </c>
      <c r="L20" s="71"/>
    </row>
    <row r="21" ht="16.5" spans="2:12">
      <c r="B21" s="74">
        <v>13</v>
      </c>
      <c r="C21" s="75" t="s">
        <v>421</v>
      </c>
      <c r="D21" s="75"/>
      <c r="E21" s="76">
        <v>5000</v>
      </c>
      <c r="F21" s="77">
        <v>0.0144</v>
      </c>
      <c r="G21" s="76">
        <v>0</v>
      </c>
      <c r="H21" s="77">
        <v>0</v>
      </c>
      <c r="I21" s="76">
        <v>0</v>
      </c>
      <c r="J21" s="77">
        <v>0</v>
      </c>
      <c r="K21" s="76">
        <v>5000</v>
      </c>
      <c r="L21" s="77">
        <v>0.0144</v>
      </c>
    </row>
    <row r="22" ht="16.5" spans="2:12">
      <c r="B22" s="74">
        <v>14</v>
      </c>
      <c r="C22" s="75" t="s">
        <v>422</v>
      </c>
      <c r="D22" s="75"/>
      <c r="E22" s="76">
        <v>1000</v>
      </c>
      <c r="F22" s="77">
        <v>0.0029</v>
      </c>
      <c r="G22" s="76">
        <v>0</v>
      </c>
      <c r="H22" s="77">
        <v>0</v>
      </c>
      <c r="I22" s="76">
        <v>1000</v>
      </c>
      <c r="J22" s="77">
        <v>0.0029</v>
      </c>
      <c r="K22" s="76">
        <v>0</v>
      </c>
      <c r="L22" s="77">
        <v>0</v>
      </c>
    </row>
    <row r="23" ht="15" spans="2:12">
      <c r="B23" s="82" t="s">
        <v>78</v>
      </c>
      <c r="C23" s="73" t="s">
        <v>79</v>
      </c>
      <c r="D23" s="73"/>
      <c r="E23" s="70">
        <f>SUM(E24:E27)</f>
        <v>53758</v>
      </c>
      <c r="F23" s="71"/>
      <c r="G23" s="70">
        <f>SUM(G24:G27)</f>
        <v>2600</v>
      </c>
      <c r="H23" s="71"/>
      <c r="I23" s="70">
        <f>SUM(I24:I27)</f>
        <v>51078</v>
      </c>
      <c r="J23" s="71"/>
      <c r="K23" s="70">
        <f>SUM(K24:K27)</f>
        <v>0</v>
      </c>
      <c r="L23" s="71"/>
    </row>
    <row r="24" ht="16.5" spans="2:12">
      <c r="B24" s="74">
        <v>15</v>
      </c>
      <c r="C24" s="75" t="s">
        <v>423</v>
      </c>
      <c r="D24" s="75"/>
      <c r="E24" s="76">
        <v>7000</v>
      </c>
      <c r="F24" s="77">
        <v>0.0202</v>
      </c>
      <c r="G24" s="76">
        <v>1600</v>
      </c>
      <c r="H24" s="77">
        <v>0.0058</v>
      </c>
      <c r="I24" s="76">
        <v>5000</v>
      </c>
      <c r="J24" s="77">
        <v>0.0144</v>
      </c>
      <c r="K24" s="76">
        <v>0</v>
      </c>
      <c r="L24" s="77">
        <v>0</v>
      </c>
    </row>
    <row r="25" ht="16.5" spans="2:12">
      <c r="B25" s="74">
        <v>16</v>
      </c>
      <c r="C25" s="75" t="s">
        <v>84</v>
      </c>
      <c r="D25" s="75"/>
      <c r="E25" s="76">
        <v>19814</v>
      </c>
      <c r="F25" s="77">
        <v>0.0571</v>
      </c>
      <c r="G25" s="76">
        <v>0</v>
      </c>
      <c r="H25" s="77">
        <v>0</v>
      </c>
      <c r="I25" s="76">
        <v>19814</v>
      </c>
      <c r="J25" s="77">
        <v>0.0571</v>
      </c>
      <c r="K25" s="76">
        <v>0</v>
      </c>
      <c r="L25" s="77">
        <v>0</v>
      </c>
    </row>
    <row r="26" ht="16.5" spans="2:12">
      <c r="B26" s="74">
        <v>17</v>
      </c>
      <c r="C26" s="75" t="s">
        <v>87</v>
      </c>
      <c r="D26" s="75"/>
      <c r="E26" s="76">
        <v>24264</v>
      </c>
      <c r="F26" s="77">
        <v>0.0699</v>
      </c>
      <c r="G26" s="76">
        <v>0</v>
      </c>
      <c r="H26" s="77">
        <v>0</v>
      </c>
      <c r="I26" s="76">
        <v>24264</v>
      </c>
      <c r="J26" s="77">
        <v>0.0699</v>
      </c>
      <c r="K26" s="76">
        <v>0</v>
      </c>
      <c r="L26" s="77">
        <v>0</v>
      </c>
    </row>
    <row r="27" ht="16.5" spans="2:12">
      <c r="B27" s="74">
        <v>18</v>
      </c>
      <c r="C27" s="75" t="s">
        <v>424</v>
      </c>
      <c r="D27" s="75"/>
      <c r="E27" s="76">
        <v>2680</v>
      </c>
      <c r="F27" s="77">
        <v>0.0077</v>
      </c>
      <c r="G27" s="76">
        <v>1000</v>
      </c>
      <c r="H27" s="77">
        <v>0.002</v>
      </c>
      <c r="I27" s="76">
        <v>2000</v>
      </c>
      <c r="J27" s="77">
        <v>0.0058</v>
      </c>
      <c r="K27" s="76">
        <v>0</v>
      </c>
      <c r="L27" s="77">
        <v>0</v>
      </c>
    </row>
    <row r="28" ht="15" spans="2:12">
      <c r="B28" s="82" t="s">
        <v>425</v>
      </c>
      <c r="C28" s="73" t="s">
        <v>93</v>
      </c>
      <c r="D28" s="73"/>
      <c r="E28" s="70">
        <f>E29</f>
        <v>32190</v>
      </c>
      <c r="F28" s="71"/>
      <c r="G28" s="70">
        <f>G29</f>
        <v>0</v>
      </c>
      <c r="H28" s="71"/>
      <c r="I28" s="70">
        <f>I29</f>
        <v>0</v>
      </c>
      <c r="J28" s="71"/>
      <c r="K28" s="70">
        <f>K29</f>
        <v>32190</v>
      </c>
      <c r="L28" s="71"/>
    </row>
    <row r="29" ht="16.5" spans="2:12">
      <c r="B29" s="74">
        <v>19</v>
      </c>
      <c r="C29" s="75" t="s">
        <v>94</v>
      </c>
      <c r="D29" s="75"/>
      <c r="E29" s="76">
        <v>32190</v>
      </c>
      <c r="F29" s="77">
        <v>0.0928</v>
      </c>
      <c r="G29" s="76">
        <v>0</v>
      </c>
      <c r="H29" s="77">
        <v>0</v>
      </c>
      <c r="I29" s="76">
        <v>0</v>
      </c>
      <c r="J29" s="77">
        <v>0</v>
      </c>
      <c r="K29" s="76">
        <v>32190</v>
      </c>
      <c r="L29" s="77">
        <v>0.0928</v>
      </c>
    </row>
    <row r="30" ht="15" spans="2:12">
      <c r="B30" s="72" t="s">
        <v>97</v>
      </c>
      <c r="C30" s="73" t="s">
        <v>98</v>
      </c>
      <c r="D30" s="73"/>
      <c r="E30" s="70">
        <f>SUM(E31:E33)</f>
        <v>11650</v>
      </c>
      <c r="F30" s="71">
        <v>0.0336</v>
      </c>
      <c r="G30" s="70">
        <f>SUM(G31:G33)</f>
        <v>1400</v>
      </c>
      <c r="H30" s="71">
        <v>0.004</v>
      </c>
      <c r="I30" s="70">
        <f>SUM(I31:I33)</f>
        <v>9500</v>
      </c>
      <c r="J30" s="71">
        <v>0.0274</v>
      </c>
      <c r="K30" s="70">
        <f>SUM(K31:K33)</f>
        <v>750</v>
      </c>
      <c r="L30" s="71">
        <v>0.0022</v>
      </c>
    </row>
    <row r="31" ht="29.25" spans="2:12">
      <c r="B31" s="74">
        <v>1</v>
      </c>
      <c r="C31" s="75" t="s">
        <v>426</v>
      </c>
      <c r="D31" s="75" t="s">
        <v>99</v>
      </c>
      <c r="E31" s="76">
        <v>1400</v>
      </c>
      <c r="F31" s="77">
        <v>0.004</v>
      </c>
      <c r="G31" s="76">
        <v>400</v>
      </c>
      <c r="H31" s="77">
        <v>0.0012</v>
      </c>
      <c r="I31" s="76">
        <v>1000</v>
      </c>
      <c r="J31" s="77">
        <v>0.0029</v>
      </c>
      <c r="K31" s="76">
        <v>0</v>
      </c>
      <c r="L31" s="77">
        <v>0</v>
      </c>
    </row>
    <row r="32" ht="16.5" spans="2:12">
      <c r="B32" s="74">
        <v>2</v>
      </c>
      <c r="C32" s="75" t="s">
        <v>102</v>
      </c>
      <c r="D32" s="75"/>
      <c r="E32" s="76">
        <v>1250</v>
      </c>
      <c r="F32" s="77">
        <v>0.0036</v>
      </c>
      <c r="G32" s="76">
        <v>0</v>
      </c>
      <c r="H32" s="77">
        <v>0</v>
      </c>
      <c r="I32" s="76">
        <v>500</v>
      </c>
      <c r="J32" s="77">
        <v>0.0014</v>
      </c>
      <c r="K32" s="76">
        <v>750</v>
      </c>
      <c r="L32" s="77">
        <v>0.0022</v>
      </c>
    </row>
    <row r="33" ht="16.5" spans="2:12">
      <c r="B33" s="74">
        <v>3</v>
      </c>
      <c r="C33" s="75" t="s">
        <v>427</v>
      </c>
      <c r="D33" s="75" t="s">
        <v>104</v>
      </c>
      <c r="E33" s="76">
        <v>9000</v>
      </c>
      <c r="F33" s="77">
        <v>0.0259</v>
      </c>
      <c r="G33" s="76">
        <v>1000</v>
      </c>
      <c r="H33" s="77">
        <v>0.0029</v>
      </c>
      <c r="I33" s="76">
        <v>8000</v>
      </c>
      <c r="J33" s="77">
        <v>0.0231</v>
      </c>
      <c r="K33" s="76">
        <v>0</v>
      </c>
      <c r="L33" s="77">
        <v>0</v>
      </c>
    </row>
    <row r="34" ht="15" spans="2:12">
      <c r="B34" s="72" t="s">
        <v>106</v>
      </c>
      <c r="C34" s="73" t="s">
        <v>107</v>
      </c>
      <c r="D34" s="73"/>
      <c r="E34" s="70">
        <f>SUM(E35:E38)</f>
        <v>16920</v>
      </c>
      <c r="F34" s="71">
        <v>0.0488</v>
      </c>
      <c r="G34" s="70">
        <f>SUM(G35:G38)</f>
        <v>1900</v>
      </c>
      <c r="H34" s="71">
        <v>0.0055</v>
      </c>
      <c r="I34" s="70">
        <f>SUM(I35:I38)</f>
        <v>8000</v>
      </c>
      <c r="J34" s="71">
        <v>0.0231</v>
      </c>
      <c r="K34" s="70">
        <f>SUM(K35:K38)</f>
        <v>7000</v>
      </c>
      <c r="L34" s="71">
        <v>0.0202</v>
      </c>
    </row>
    <row r="35" ht="16.5" spans="2:12">
      <c r="B35" s="74">
        <v>1</v>
      </c>
      <c r="C35" s="75" t="s">
        <v>428</v>
      </c>
      <c r="D35" s="75" t="s">
        <v>108</v>
      </c>
      <c r="E35" s="76">
        <v>1400</v>
      </c>
      <c r="F35" s="77">
        <v>0.004</v>
      </c>
      <c r="G35" s="76">
        <v>400</v>
      </c>
      <c r="H35" s="77">
        <v>0.0012</v>
      </c>
      <c r="I35" s="76">
        <v>0</v>
      </c>
      <c r="J35" s="77">
        <v>0</v>
      </c>
      <c r="K35" s="76">
        <v>1000</v>
      </c>
      <c r="L35" s="77">
        <v>0.0029</v>
      </c>
    </row>
    <row r="36" ht="16.5" spans="2:12">
      <c r="B36" s="74">
        <v>2</v>
      </c>
      <c r="C36" s="75" t="s">
        <v>429</v>
      </c>
      <c r="D36" s="75" t="s">
        <v>112</v>
      </c>
      <c r="E36" s="76">
        <v>2000</v>
      </c>
      <c r="F36" s="77">
        <v>0.0058</v>
      </c>
      <c r="G36" s="76">
        <v>1000</v>
      </c>
      <c r="H36" s="77">
        <v>0.0029</v>
      </c>
      <c r="I36" s="76">
        <v>1000</v>
      </c>
      <c r="J36" s="77">
        <v>0.0029</v>
      </c>
      <c r="K36" s="76">
        <v>0</v>
      </c>
      <c r="L36" s="77">
        <v>0</v>
      </c>
    </row>
    <row r="37" ht="16.5" spans="2:12">
      <c r="B37" s="74">
        <v>3</v>
      </c>
      <c r="C37" s="75" t="s">
        <v>114</v>
      </c>
      <c r="D37" s="75"/>
      <c r="E37" s="76">
        <v>12000</v>
      </c>
      <c r="F37" s="77">
        <v>0.0346</v>
      </c>
      <c r="G37" s="76">
        <v>0</v>
      </c>
      <c r="H37" s="77">
        <v>0</v>
      </c>
      <c r="I37" s="76">
        <v>6000</v>
      </c>
      <c r="J37" s="77">
        <v>0.0173</v>
      </c>
      <c r="K37" s="76">
        <v>6000</v>
      </c>
      <c r="L37" s="77">
        <v>0.0173</v>
      </c>
    </row>
    <row r="38" ht="16.5" spans="2:12">
      <c r="B38" s="74">
        <v>4</v>
      </c>
      <c r="C38" s="75" t="s">
        <v>430</v>
      </c>
      <c r="D38" s="75" t="s">
        <v>117</v>
      </c>
      <c r="E38" s="76">
        <v>1520</v>
      </c>
      <c r="F38" s="77">
        <v>0.0044</v>
      </c>
      <c r="G38" s="76">
        <v>500</v>
      </c>
      <c r="H38" s="77">
        <v>0.0015</v>
      </c>
      <c r="I38" s="76">
        <v>1000</v>
      </c>
      <c r="J38" s="77">
        <v>0.0029</v>
      </c>
      <c r="K38" s="76">
        <v>0</v>
      </c>
      <c r="L38" s="77">
        <v>0</v>
      </c>
    </row>
    <row r="39" ht="15" spans="2:12">
      <c r="B39" s="72" t="s">
        <v>120</v>
      </c>
      <c r="C39" s="84" t="s">
        <v>121</v>
      </c>
      <c r="D39" s="84"/>
      <c r="E39" s="70">
        <f>SUM(E40:E48)</f>
        <v>124273</v>
      </c>
      <c r="F39" s="71">
        <v>0.3581</v>
      </c>
      <c r="G39" s="70">
        <f>SUM(G40:G48)</f>
        <v>300</v>
      </c>
      <c r="H39" s="71">
        <v>0.0015</v>
      </c>
      <c r="I39" s="70">
        <v>0</v>
      </c>
      <c r="J39" s="71">
        <v>0</v>
      </c>
      <c r="K39" s="70">
        <v>123753</v>
      </c>
      <c r="L39" s="71">
        <v>0.3566</v>
      </c>
    </row>
    <row r="40" ht="16.5" spans="1:12">
      <c r="A40" t="s">
        <v>431</v>
      </c>
      <c r="B40" s="74">
        <v>1</v>
      </c>
      <c r="C40" s="85" t="s">
        <v>432</v>
      </c>
      <c r="D40" s="86"/>
      <c r="E40" s="76">
        <v>18000</v>
      </c>
      <c r="F40" s="77">
        <v>0.0519</v>
      </c>
      <c r="G40" s="76">
        <v>0</v>
      </c>
      <c r="H40" s="77">
        <v>0</v>
      </c>
      <c r="I40" s="76">
        <v>0</v>
      </c>
      <c r="J40" s="77">
        <v>0</v>
      </c>
      <c r="K40" s="76">
        <v>18000</v>
      </c>
      <c r="L40" s="77">
        <v>0.0519</v>
      </c>
    </row>
    <row r="41" ht="16.5" spans="1:12">
      <c r="A41" t="s">
        <v>431</v>
      </c>
      <c r="B41" s="74">
        <v>2</v>
      </c>
      <c r="C41" s="87" t="s">
        <v>433</v>
      </c>
      <c r="D41" s="75"/>
      <c r="E41" s="76">
        <v>23000</v>
      </c>
      <c r="F41" s="77">
        <v>0.0663</v>
      </c>
      <c r="G41" s="76">
        <v>0</v>
      </c>
      <c r="H41" s="77">
        <v>0</v>
      </c>
      <c r="I41" s="76">
        <v>0</v>
      </c>
      <c r="J41" s="77">
        <v>0</v>
      </c>
      <c r="K41" s="76">
        <v>23000</v>
      </c>
      <c r="L41" s="77">
        <v>0.0663</v>
      </c>
    </row>
    <row r="42" ht="16.5" spans="2:12">
      <c r="B42" s="74">
        <v>3</v>
      </c>
      <c r="C42" s="86" t="s">
        <v>126</v>
      </c>
      <c r="D42" s="86"/>
      <c r="E42" s="76">
        <v>6678</v>
      </c>
      <c r="F42" s="77">
        <v>0.0192</v>
      </c>
      <c r="G42" s="76">
        <v>0</v>
      </c>
      <c r="H42" s="77">
        <v>0</v>
      </c>
      <c r="I42" s="76">
        <v>0</v>
      </c>
      <c r="J42" s="77">
        <v>0</v>
      </c>
      <c r="K42" s="76">
        <v>6678</v>
      </c>
      <c r="L42" s="77">
        <v>0.0192</v>
      </c>
    </row>
    <row r="43" ht="16.5" spans="2:12">
      <c r="B43" s="74">
        <v>4</v>
      </c>
      <c r="C43" s="86" t="s">
        <v>130</v>
      </c>
      <c r="D43" s="86"/>
      <c r="E43" s="76">
        <v>8958</v>
      </c>
      <c r="F43" s="77">
        <v>0.0258</v>
      </c>
      <c r="G43" s="76">
        <v>0</v>
      </c>
      <c r="H43" s="77">
        <v>0</v>
      </c>
      <c r="I43" s="76">
        <v>0</v>
      </c>
      <c r="J43" s="77">
        <v>0</v>
      </c>
      <c r="K43" s="76">
        <v>8958</v>
      </c>
      <c r="L43" s="77">
        <v>0.0258</v>
      </c>
    </row>
    <row r="44" ht="16.5" spans="2:12">
      <c r="B44" s="74">
        <v>5</v>
      </c>
      <c r="C44" s="85" t="s">
        <v>434</v>
      </c>
      <c r="D44" s="86"/>
      <c r="E44" s="76">
        <v>11670</v>
      </c>
      <c r="F44" s="77">
        <v>0.0336</v>
      </c>
      <c r="G44" s="76">
        <v>0</v>
      </c>
      <c r="H44" s="77">
        <v>0</v>
      </c>
      <c r="I44" s="76">
        <v>0</v>
      </c>
      <c r="J44" s="77">
        <v>0</v>
      </c>
      <c r="K44" s="76">
        <v>11670</v>
      </c>
      <c r="L44" s="77">
        <v>0.0336</v>
      </c>
    </row>
    <row r="45" ht="16.5" spans="1:12">
      <c r="A45" t="s">
        <v>431</v>
      </c>
      <c r="B45" s="74">
        <v>6</v>
      </c>
      <c r="C45" s="85" t="s">
        <v>435</v>
      </c>
      <c r="D45" s="86"/>
      <c r="E45" s="76">
        <v>15447</v>
      </c>
      <c r="F45" s="77">
        <v>0.0445</v>
      </c>
      <c r="G45" s="76">
        <v>0</v>
      </c>
      <c r="H45" s="77">
        <v>0</v>
      </c>
      <c r="I45" s="76">
        <v>0</v>
      </c>
      <c r="J45" s="77">
        <v>0</v>
      </c>
      <c r="K45" s="76">
        <v>15447</v>
      </c>
      <c r="L45" s="77">
        <v>0.0445</v>
      </c>
    </row>
    <row r="46" ht="16.5" spans="1:12">
      <c r="A46" t="s">
        <v>431</v>
      </c>
      <c r="B46" s="74">
        <v>7</v>
      </c>
      <c r="C46" s="85" t="s">
        <v>436</v>
      </c>
      <c r="D46" s="86"/>
      <c r="E46" s="76">
        <v>20000</v>
      </c>
      <c r="F46" s="77">
        <v>0.0576</v>
      </c>
      <c r="G46" s="76">
        <v>0</v>
      </c>
      <c r="H46" s="77">
        <v>0</v>
      </c>
      <c r="I46" s="76">
        <v>0</v>
      </c>
      <c r="J46" s="77">
        <v>0</v>
      </c>
      <c r="K46" s="76">
        <v>20000</v>
      </c>
      <c r="L46" s="77">
        <v>0.0576</v>
      </c>
    </row>
    <row r="47" s="1" customFormat="1" ht="16.5" spans="2:12">
      <c r="B47" s="78">
        <v>8</v>
      </c>
      <c r="C47" s="88" t="s">
        <v>437</v>
      </c>
      <c r="D47" s="88"/>
      <c r="E47" s="80">
        <v>20000</v>
      </c>
      <c r="F47" s="81">
        <v>0.0576</v>
      </c>
      <c r="G47" s="80">
        <v>0</v>
      </c>
      <c r="H47" s="81">
        <v>0</v>
      </c>
      <c r="I47" s="80">
        <v>0</v>
      </c>
      <c r="J47" s="81">
        <v>0</v>
      </c>
      <c r="K47" s="80">
        <v>20000</v>
      </c>
      <c r="L47" s="81">
        <v>0.0576</v>
      </c>
    </row>
    <row r="48" ht="16.5" spans="2:12">
      <c r="B48" s="74">
        <v>9</v>
      </c>
      <c r="C48" s="86" t="s">
        <v>438</v>
      </c>
      <c r="D48" s="86" t="s">
        <v>140</v>
      </c>
      <c r="E48" s="76">
        <v>520</v>
      </c>
      <c r="F48" s="77">
        <v>0.0015</v>
      </c>
      <c r="G48" s="76">
        <v>300</v>
      </c>
      <c r="H48" s="77">
        <v>0.0015</v>
      </c>
      <c r="I48" s="76">
        <v>0</v>
      </c>
      <c r="J48" s="77">
        <v>0</v>
      </c>
      <c r="K48" s="76">
        <v>0</v>
      </c>
      <c r="L48" s="77">
        <v>0</v>
      </c>
    </row>
    <row r="49" ht="15" spans="2:12">
      <c r="B49" s="72" t="s">
        <v>138</v>
      </c>
      <c r="C49" s="84" t="s">
        <v>139</v>
      </c>
      <c r="D49" s="84"/>
      <c r="E49" s="70">
        <f>SUM(E50:E54)</f>
        <v>12080</v>
      </c>
      <c r="F49" s="71">
        <v>0.0348</v>
      </c>
      <c r="G49" s="70">
        <f>SUM(G50:G54)</f>
        <v>800</v>
      </c>
      <c r="H49" s="71">
        <v>0.0014</v>
      </c>
      <c r="I49" s="70">
        <v>3600</v>
      </c>
      <c r="J49" s="71">
        <v>0.0104</v>
      </c>
      <c r="K49" s="70">
        <v>8000</v>
      </c>
      <c r="L49" s="71">
        <v>0.0231</v>
      </c>
    </row>
    <row r="50" s="1" customFormat="1" ht="16.5" spans="2:12">
      <c r="B50" s="78">
        <v>1</v>
      </c>
      <c r="C50" s="88" t="s">
        <v>142</v>
      </c>
      <c r="D50" s="88"/>
      <c r="E50" s="80">
        <v>10000</v>
      </c>
      <c r="F50" s="81">
        <v>0.0288</v>
      </c>
      <c r="G50" s="80">
        <v>0</v>
      </c>
      <c r="H50" s="81">
        <v>0</v>
      </c>
      <c r="I50" s="80">
        <v>2000</v>
      </c>
      <c r="J50" s="81">
        <v>0.0058</v>
      </c>
      <c r="K50" s="80">
        <v>8000</v>
      </c>
      <c r="L50" s="81">
        <v>0.0231</v>
      </c>
    </row>
    <row r="51" ht="16.5" spans="2:12">
      <c r="B51" s="74">
        <v>2</v>
      </c>
      <c r="C51" s="86" t="s">
        <v>439</v>
      </c>
      <c r="D51" s="86" t="s">
        <v>440</v>
      </c>
      <c r="E51" s="76">
        <v>480</v>
      </c>
      <c r="F51" s="77">
        <v>0.0014</v>
      </c>
      <c r="G51" s="76">
        <v>500</v>
      </c>
      <c r="H51" s="77">
        <v>0.0014</v>
      </c>
      <c r="I51" s="76">
        <v>0</v>
      </c>
      <c r="J51" s="77">
        <v>0</v>
      </c>
      <c r="K51" s="76">
        <v>0</v>
      </c>
      <c r="L51" s="77">
        <v>0</v>
      </c>
    </row>
    <row r="52" ht="16.5" spans="2:12">
      <c r="B52" s="74">
        <v>3</v>
      </c>
      <c r="C52" s="86" t="s">
        <v>441</v>
      </c>
      <c r="D52" s="86"/>
      <c r="E52" s="76">
        <v>300</v>
      </c>
      <c r="F52" s="77">
        <v>0.0009</v>
      </c>
      <c r="G52" s="76">
        <v>0</v>
      </c>
      <c r="H52" s="77">
        <v>0</v>
      </c>
      <c r="I52" s="76">
        <v>300</v>
      </c>
      <c r="J52" s="77">
        <v>0.0009</v>
      </c>
      <c r="K52" s="76">
        <v>0</v>
      </c>
      <c r="L52" s="77">
        <v>0</v>
      </c>
    </row>
    <row r="53" s="1" customFormat="1" ht="16.5" spans="2:12">
      <c r="B53" s="78">
        <v>4</v>
      </c>
      <c r="C53" s="88" t="s">
        <v>442</v>
      </c>
      <c r="D53" s="88"/>
      <c r="E53" s="80">
        <v>300</v>
      </c>
      <c r="F53" s="81">
        <v>0.0009</v>
      </c>
      <c r="G53" s="80">
        <v>0</v>
      </c>
      <c r="H53" s="81">
        <v>0</v>
      </c>
      <c r="I53" s="80">
        <v>300</v>
      </c>
      <c r="J53" s="81">
        <v>0.0009</v>
      </c>
      <c r="K53" s="80">
        <v>0</v>
      </c>
      <c r="L53" s="81">
        <v>0</v>
      </c>
    </row>
    <row r="54" ht="16.5" spans="2:12">
      <c r="B54" s="74">
        <v>5</v>
      </c>
      <c r="C54" s="86" t="s">
        <v>146</v>
      </c>
      <c r="D54" s="86"/>
      <c r="E54" s="76">
        <v>1000</v>
      </c>
      <c r="F54" s="77">
        <v>0.0029</v>
      </c>
      <c r="G54" s="76">
        <v>300</v>
      </c>
      <c r="H54" s="77">
        <v>0</v>
      </c>
      <c r="I54" s="76">
        <v>1000</v>
      </c>
      <c r="J54" s="77">
        <v>0.0029</v>
      </c>
      <c r="K54" s="76">
        <v>0</v>
      </c>
      <c r="L54" s="77">
        <v>0</v>
      </c>
    </row>
  </sheetData>
  <mergeCells count="7">
    <mergeCell ref="E1:F1"/>
    <mergeCell ref="G1:H1"/>
    <mergeCell ref="I1:J1"/>
    <mergeCell ref="K1:L1"/>
    <mergeCell ref="B3:C3"/>
    <mergeCell ref="B1:B2"/>
    <mergeCell ref="C1:C2"/>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0"/>
  <sheetViews>
    <sheetView zoomScale="85" zoomScaleNormal="85" workbookViewId="0">
      <selection activeCell="C32" sqref="C32"/>
    </sheetView>
  </sheetViews>
  <sheetFormatPr defaultColWidth="9" defaultRowHeight="14.25"/>
  <cols>
    <col min="2" max="2" width="4" style="5" customWidth="1"/>
    <col min="3" max="3" width="8.125" style="6" customWidth="1"/>
    <col min="4" max="4" width="40.625" style="4" customWidth="1"/>
    <col min="5" max="5" width="10" style="4" customWidth="1"/>
    <col min="6" max="6" width="68.875" style="4" customWidth="1"/>
    <col min="7" max="7" width="14.75" style="4" customWidth="1"/>
    <col min="8" max="8" width="12.375" style="4" customWidth="1"/>
    <col min="9" max="9" width="6.5" style="4" customWidth="1"/>
    <col min="10" max="10" width="8.125" style="4" customWidth="1"/>
    <col min="11" max="11" width="5.375" style="4" customWidth="1"/>
    <col min="12" max="12" width="6.25" style="4" customWidth="1"/>
    <col min="13" max="13" width="5.625" style="4" customWidth="1"/>
    <col min="14" max="14" width="9.75" style="4" customWidth="1"/>
    <col min="15" max="15" width="6.5" style="4" customWidth="1"/>
    <col min="16" max="16" width="7.125" style="4" customWidth="1"/>
    <col min="17" max="18" width="7.125" customWidth="1"/>
  </cols>
  <sheetData>
    <row r="1" ht="15" spans="15:15">
      <c r="O1" s="4" t="s">
        <v>0</v>
      </c>
    </row>
    <row r="2" ht="57.75" spans="1:18">
      <c r="A2" t="s">
        <v>443</v>
      </c>
      <c r="B2" s="7" t="s">
        <v>444</v>
      </c>
      <c r="C2" s="8" t="s">
        <v>1</v>
      </c>
      <c r="D2" s="9" t="s">
        <v>2</v>
      </c>
      <c r="E2" s="9" t="s">
        <v>3</v>
      </c>
      <c r="F2" s="9" t="s">
        <v>4</v>
      </c>
      <c r="G2" s="9" t="s">
        <v>5</v>
      </c>
      <c r="H2" s="9" t="s">
        <v>6</v>
      </c>
      <c r="I2" s="9" t="s">
        <v>7</v>
      </c>
      <c r="J2" s="9"/>
      <c r="K2" s="9" t="s">
        <v>8</v>
      </c>
      <c r="L2" s="9"/>
      <c r="M2" s="9" t="s">
        <v>9</v>
      </c>
      <c r="N2" s="9"/>
      <c r="O2" s="9" t="s">
        <v>10</v>
      </c>
      <c r="P2" s="41"/>
      <c r="Q2" s="50" t="s">
        <v>445</v>
      </c>
      <c r="R2" s="50"/>
    </row>
    <row r="3" spans="3:18">
      <c r="C3" s="10"/>
      <c r="D3" s="11"/>
      <c r="E3" s="11"/>
      <c r="F3" s="11"/>
      <c r="G3" s="11"/>
      <c r="H3" s="11"/>
      <c r="I3" s="11" t="s">
        <v>11</v>
      </c>
      <c r="J3" s="11" t="s">
        <v>12</v>
      </c>
      <c r="K3" s="11" t="s">
        <v>11</v>
      </c>
      <c r="L3" s="11" t="s">
        <v>12</v>
      </c>
      <c r="M3" s="11" t="s">
        <v>11</v>
      </c>
      <c r="N3" s="11" t="s">
        <v>12</v>
      </c>
      <c r="O3" s="11" t="s">
        <v>11</v>
      </c>
      <c r="P3" s="42" t="s">
        <v>12</v>
      </c>
      <c r="Q3" s="50"/>
      <c r="R3" s="50"/>
    </row>
    <row r="4" spans="3:18">
      <c r="C4" s="12" t="s">
        <v>155</v>
      </c>
      <c r="D4" s="13"/>
      <c r="E4" s="13"/>
      <c r="F4" s="13"/>
      <c r="G4" s="13"/>
      <c r="H4" s="13"/>
      <c r="I4" s="23">
        <f>K4+M4+O4</f>
        <v>353167</v>
      </c>
      <c r="J4" s="43">
        <v>1</v>
      </c>
      <c r="K4" s="23">
        <f>K5+K30+K34+K39+K44</f>
        <v>7000</v>
      </c>
      <c r="L4" s="43">
        <v>0.0202</v>
      </c>
      <c r="M4" s="23">
        <f>M5+M30+M34+M39+M44</f>
        <v>73764</v>
      </c>
      <c r="N4" s="43">
        <v>0.2517</v>
      </c>
      <c r="O4" s="23">
        <f>O5+O30+O34+O39+O44</f>
        <v>272403</v>
      </c>
      <c r="P4" s="44">
        <v>0.7281</v>
      </c>
      <c r="Q4" s="51"/>
      <c r="R4" s="51"/>
    </row>
    <row r="5" spans="3:18">
      <c r="C5" s="12" t="s">
        <v>13</v>
      </c>
      <c r="D5" s="14" t="s">
        <v>14</v>
      </c>
      <c r="E5" s="14"/>
      <c r="F5" s="14"/>
      <c r="G5" s="14"/>
      <c r="H5" s="14"/>
      <c r="I5" s="23">
        <f>K5+M5+O5</f>
        <v>208064</v>
      </c>
      <c r="J5" s="43">
        <v>0.5248</v>
      </c>
      <c r="K5" s="23">
        <f>K6+K13+K18+K21+K28+K23</f>
        <v>2600</v>
      </c>
      <c r="L5" s="43">
        <v>0.0077</v>
      </c>
      <c r="M5" s="23">
        <f>M6+M13+M18+M21+M28+M23</f>
        <v>57464</v>
      </c>
      <c r="N5" s="43">
        <v>0.1909</v>
      </c>
      <c r="O5" s="23">
        <f>O6+O13+O18+O21+O28+O23</f>
        <v>148000</v>
      </c>
      <c r="P5" s="44">
        <v>0.3262</v>
      </c>
      <c r="Q5" s="51"/>
      <c r="R5" s="51"/>
    </row>
    <row r="6" spans="3:18">
      <c r="C6" s="12" t="s">
        <v>15</v>
      </c>
      <c r="D6" s="14" t="s">
        <v>16</v>
      </c>
      <c r="E6" s="14"/>
      <c r="F6" s="14"/>
      <c r="G6" s="14"/>
      <c r="H6" s="14"/>
      <c r="I6" s="23">
        <f>K6+M6+O6</f>
        <v>20000</v>
      </c>
      <c r="J6" s="43">
        <f>I6/$I$4</f>
        <v>0.0566304326281901</v>
      </c>
      <c r="K6" s="23">
        <f>SUM(K7:K12)</f>
        <v>0</v>
      </c>
      <c r="L6" s="43">
        <f>K6/$I$4</f>
        <v>0</v>
      </c>
      <c r="M6" s="23">
        <f>SUM(M7:M12)</f>
        <v>2000</v>
      </c>
      <c r="N6" s="43">
        <f>M6/$I$4</f>
        <v>0.00566304326281901</v>
      </c>
      <c r="O6" s="23">
        <f>SUM(O7:O12)</f>
        <v>18000</v>
      </c>
      <c r="P6" s="44">
        <f>O6/$I$4</f>
        <v>0.0509673893653711</v>
      </c>
      <c r="Q6" s="51"/>
      <c r="R6" s="51"/>
    </row>
    <row r="7" s="1" customFormat="1" ht="28.5" spans="2:18">
      <c r="B7" s="15">
        <v>3</v>
      </c>
      <c r="C7" s="16">
        <v>1</v>
      </c>
      <c r="D7" s="17" t="s">
        <v>17</v>
      </c>
      <c r="E7" s="17" t="s">
        <v>18</v>
      </c>
      <c r="F7" s="17" t="s">
        <v>19</v>
      </c>
      <c r="G7" s="18" t="s">
        <v>20</v>
      </c>
      <c r="H7" s="18" t="s">
        <v>21</v>
      </c>
      <c r="I7" s="20">
        <f>K7+M7+O7</f>
        <v>1500</v>
      </c>
      <c r="J7" s="45">
        <f t="shared" ref="J7:J48" si="0">I7/$I$4</f>
        <v>0.00424728244711426</v>
      </c>
      <c r="K7" s="20">
        <v>0</v>
      </c>
      <c r="L7" s="45">
        <f t="shared" ref="L7:L48" si="1">K7/$I$4</f>
        <v>0</v>
      </c>
      <c r="M7" s="20">
        <v>1500</v>
      </c>
      <c r="N7" s="45">
        <f t="shared" ref="N7:N48" si="2">M7/$I$4</f>
        <v>0.00424728244711426</v>
      </c>
      <c r="O7" s="20">
        <v>0</v>
      </c>
      <c r="P7" s="46">
        <f t="shared" ref="P7:P48" si="3">O7/$I$4</f>
        <v>0</v>
      </c>
      <c r="Q7" s="52"/>
      <c r="R7" s="52"/>
    </row>
    <row r="8" ht="42.75" spans="2:18">
      <c r="B8" s="5">
        <v>5</v>
      </c>
      <c r="C8" s="16">
        <v>2</v>
      </c>
      <c r="D8" s="17" t="s">
        <v>22</v>
      </c>
      <c r="E8" s="17" t="s">
        <v>23</v>
      </c>
      <c r="F8" s="17" t="s">
        <v>24</v>
      </c>
      <c r="G8" s="18" t="s">
        <v>25</v>
      </c>
      <c r="H8" s="18" t="s">
        <v>26</v>
      </c>
      <c r="I8" s="20">
        <v>500</v>
      </c>
      <c r="J8" s="45">
        <f t="shared" si="0"/>
        <v>0.00141576081570475</v>
      </c>
      <c r="K8" s="20">
        <v>0</v>
      </c>
      <c r="L8" s="45">
        <f t="shared" si="1"/>
        <v>0</v>
      </c>
      <c r="M8" s="20">
        <v>500</v>
      </c>
      <c r="N8" s="45">
        <f t="shared" si="2"/>
        <v>0.00141576081570475</v>
      </c>
      <c r="O8" s="20">
        <v>0</v>
      </c>
      <c r="P8" s="46">
        <f t="shared" si="3"/>
        <v>0</v>
      </c>
      <c r="Q8" s="53"/>
      <c r="R8" s="53"/>
    </row>
    <row r="9" ht="57" spans="2:18">
      <c r="B9" s="5">
        <v>4</v>
      </c>
      <c r="C9" s="16">
        <v>3</v>
      </c>
      <c r="D9" s="17" t="s">
        <v>27</v>
      </c>
      <c r="E9" s="17" t="s">
        <v>446</v>
      </c>
      <c r="F9" s="17" t="s">
        <v>29</v>
      </c>
      <c r="G9" s="18" t="s">
        <v>30</v>
      </c>
      <c r="H9" s="18" t="s">
        <v>31</v>
      </c>
      <c r="I9" s="20">
        <f>K9+M9+O9</f>
        <v>7000</v>
      </c>
      <c r="J9" s="45">
        <f t="shared" si="0"/>
        <v>0.0198206514198665</v>
      </c>
      <c r="K9" s="20">
        <v>0</v>
      </c>
      <c r="L9" s="45">
        <f t="shared" si="1"/>
        <v>0</v>
      </c>
      <c r="M9" s="20"/>
      <c r="N9" s="45">
        <f t="shared" si="2"/>
        <v>0</v>
      </c>
      <c r="O9" s="20">
        <v>7000</v>
      </c>
      <c r="P9" s="46">
        <f t="shared" si="3"/>
        <v>0.0198206514198665</v>
      </c>
      <c r="Q9" s="53"/>
      <c r="R9" s="53"/>
    </row>
    <row r="10" ht="57" spans="2:18">
      <c r="B10" s="5">
        <v>5</v>
      </c>
      <c r="C10" s="16">
        <v>4</v>
      </c>
      <c r="D10" s="17" t="s">
        <v>32</v>
      </c>
      <c r="E10" s="17" t="s">
        <v>447</v>
      </c>
      <c r="F10" s="17" t="s">
        <v>448</v>
      </c>
      <c r="G10" s="18" t="s">
        <v>35</v>
      </c>
      <c r="H10" s="18" t="s">
        <v>26</v>
      </c>
      <c r="I10" s="20">
        <v>1000</v>
      </c>
      <c r="J10" s="45">
        <f t="shared" si="0"/>
        <v>0.0028315216314095</v>
      </c>
      <c r="K10" s="20">
        <v>0</v>
      </c>
      <c r="L10" s="45">
        <f t="shared" si="1"/>
        <v>0</v>
      </c>
      <c r="M10" s="20">
        <v>0</v>
      </c>
      <c r="N10" s="45">
        <f t="shared" si="2"/>
        <v>0</v>
      </c>
      <c r="O10" s="20">
        <v>1000</v>
      </c>
      <c r="P10" s="46">
        <f t="shared" si="3"/>
        <v>0.0028315216314095</v>
      </c>
      <c r="Q10" s="53"/>
      <c r="R10" s="53"/>
    </row>
    <row r="11" ht="42.75" spans="2:18">
      <c r="B11" s="5">
        <v>5</v>
      </c>
      <c r="C11" s="16">
        <v>5</v>
      </c>
      <c r="D11" s="17" t="s">
        <v>36</v>
      </c>
      <c r="E11" s="17" t="s">
        <v>449</v>
      </c>
      <c r="F11" s="17" t="s">
        <v>450</v>
      </c>
      <c r="G11" s="18" t="s">
        <v>39</v>
      </c>
      <c r="H11" s="18" t="s">
        <v>26</v>
      </c>
      <c r="I11" s="20">
        <v>4000</v>
      </c>
      <c r="J11" s="45">
        <f t="shared" si="0"/>
        <v>0.011326086525638</v>
      </c>
      <c r="K11" s="20">
        <v>0</v>
      </c>
      <c r="L11" s="45">
        <f t="shared" si="1"/>
        <v>0</v>
      </c>
      <c r="M11" s="20">
        <v>0</v>
      </c>
      <c r="N11" s="45">
        <f t="shared" si="2"/>
        <v>0</v>
      </c>
      <c r="O11" s="20">
        <v>4000</v>
      </c>
      <c r="P11" s="46">
        <f t="shared" si="3"/>
        <v>0.011326086525638</v>
      </c>
      <c r="Q11" s="53"/>
      <c r="R11" s="53"/>
    </row>
    <row r="12" ht="42.75" spans="2:18">
      <c r="B12" s="5">
        <v>4</v>
      </c>
      <c r="C12" s="16">
        <v>6</v>
      </c>
      <c r="D12" s="17" t="s">
        <v>40</v>
      </c>
      <c r="E12" s="17" t="s">
        <v>451</v>
      </c>
      <c r="F12" s="17" t="s">
        <v>42</v>
      </c>
      <c r="G12" s="18" t="s">
        <v>43</v>
      </c>
      <c r="H12" s="18" t="s">
        <v>31</v>
      </c>
      <c r="I12" s="20">
        <v>6000</v>
      </c>
      <c r="J12" s="45">
        <f t="shared" si="0"/>
        <v>0.016989129788457</v>
      </c>
      <c r="K12" s="20">
        <v>0</v>
      </c>
      <c r="L12" s="45">
        <f t="shared" si="1"/>
        <v>0</v>
      </c>
      <c r="M12" s="20">
        <v>0</v>
      </c>
      <c r="N12" s="45">
        <f t="shared" si="2"/>
        <v>0</v>
      </c>
      <c r="O12" s="20">
        <v>6000</v>
      </c>
      <c r="P12" s="46">
        <f t="shared" si="3"/>
        <v>0.016989129788457</v>
      </c>
      <c r="Q12" s="53"/>
      <c r="R12" s="53"/>
    </row>
    <row r="13" s="2" customFormat="1" spans="2:18">
      <c r="B13" s="19"/>
      <c r="C13" s="10" t="s">
        <v>44</v>
      </c>
      <c r="D13" s="14" t="s">
        <v>45</v>
      </c>
      <c r="E13" s="14"/>
      <c r="F13" s="14"/>
      <c r="G13" s="14"/>
      <c r="H13" s="14"/>
      <c r="I13" s="23">
        <f>K13+M13+O13</f>
        <v>40000</v>
      </c>
      <c r="J13" s="43">
        <f t="shared" si="0"/>
        <v>0.11326086525638</v>
      </c>
      <c r="K13" s="23">
        <f>SUM(K14:K17)</f>
        <v>0</v>
      </c>
      <c r="L13" s="43">
        <f t="shared" si="1"/>
        <v>0</v>
      </c>
      <c r="M13" s="23">
        <f>SUM(M14:M17)</f>
        <v>0</v>
      </c>
      <c r="N13" s="43">
        <f t="shared" si="2"/>
        <v>0</v>
      </c>
      <c r="O13" s="23">
        <f>SUM(O14:O17)</f>
        <v>40000</v>
      </c>
      <c r="P13" s="44">
        <f t="shared" si="3"/>
        <v>0.11326086525638</v>
      </c>
      <c r="Q13" s="51"/>
      <c r="R13" s="51"/>
    </row>
    <row r="14" ht="38.25" spans="2:18">
      <c r="B14" s="5">
        <v>3</v>
      </c>
      <c r="C14" s="16">
        <v>7</v>
      </c>
      <c r="D14" s="17" t="s">
        <v>46</v>
      </c>
      <c r="E14" s="20" t="s">
        <v>452</v>
      </c>
      <c r="F14" s="21" t="s">
        <v>48</v>
      </c>
      <c r="G14" s="22" t="s">
        <v>49</v>
      </c>
      <c r="H14" s="22" t="s">
        <v>21</v>
      </c>
      <c r="I14" s="20">
        <f>K14+M14+O14</f>
        <v>12000</v>
      </c>
      <c r="J14" s="45">
        <f t="shared" si="0"/>
        <v>0.033978259576914</v>
      </c>
      <c r="K14" s="20">
        <v>0</v>
      </c>
      <c r="L14" s="45">
        <f t="shared" si="1"/>
        <v>0</v>
      </c>
      <c r="M14" s="20">
        <v>0</v>
      </c>
      <c r="N14" s="45">
        <f t="shared" si="2"/>
        <v>0</v>
      </c>
      <c r="O14" s="20">
        <v>12000</v>
      </c>
      <c r="P14" s="46">
        <f t="shared" si="3"/>
        <v>0.033978259576914</v>
      </c>
      <c r="Q14" s="53"/>
      <c r="R14" s="53"/>
    </row>
    <row r="15" ht="25.5" spans="2:18">
      <c r="B15" s="5">
        <v>3</v>
      </c>
      <c r="C15" s="16">
        <v>8</v>
      </c>
      <c r="D15" s="17" t="s">
        <v>50</v>
      </c>
      <c r="E15" s="20" t="s">
        <v>452</v>
      </c>
      <c r="F15" s="21" t="s">
        <v>51</v>
      </c>
      <c r="G15" s="22" t="s">
        <v>52</v>
      </c>
      <c r="H15" s="22" t="s">
        <v>21</v>
      </c>
      <c r="I15" s="20">
        <f t="shared" ref="I15:I21" si="4">K15+M15+O15</f>
        <v>10000</v>
      </c>
      <c r="J15" s="45">
        <f t="shared" si="0"/>
        <v>0.028315216314095</v>
      </c>
      <c r="K15" s="20">
        <v>0</v>
      </c>
      <c r="L15" s="45">
        <f t="shared" si="1"/>
        <v>0</v>
      </c>
      <c r="M15" s="20">
        <v>0</v>
      </c>
      <c r="N15" s="45">
        <f t="shared" si="2"/>
        <v>0</v>
      </c>
      <c r="O15" s="20">
        <v>10000</v>
      </c>
      <c r="P15" s="46">
        <f t="shared" si="3"/>
        <v>0.028315216314095</v>
      </c>
      <c r="Q15" s="53"/>
      <c r="R15" s="53"/>
    </row>
    <row r="16" ht="39.75" spans="2:18">
      <c r="B16" s="5">
        <v>3</v>
      </c>
      <c r="C16" s="16">
        <v>9</v>
      </c>
      <c r="D16" s="17" t="s">
        <v>53</v>
      </c>
      <c r="E16" s="20" t="s">
        <v>453</v>
      </c>
      <c r="F16" s="21" t="s">
        <v>454</v>
      </c>
      <c r="G16" s="22" t="s">
        <v>56</v>
      </c>
      <c r="H16" s="22" t="s">
        <v>21</v>
      </c>
      <c r="I16" s="20">
        <f t="shared" si="4"/>
        <v>10000</v>
      </c>
      <c r="J16" s="45">
        <f t="shared" si="0"/>
        <v>0.028315216314095</v>
      </c>
      <c r="K16" s="20">
        <v>0</v>
      </c>
      <c r="L16" s="45">
        <f t="shared" si="1"/>
        <v>0</v>
      </c>
      <c r="M16" s="20">
        <v>0</v>
      </c>
      <c r="N16" s="45">
        <f t="shared" si="2"/>
        <v>0</v>
      </c>
      <c r="O16" s="20">
        <v>10000</v>
      </c>
      <c r="P16" s="46">
        <f t="shared" si="3"/>
        <v>0.028315216314095</v>
      </c>
      <c r="Q16" s="54" t="s">
        <v>455</v>
      </c>
      <c r="R16" s="54"/>
    </row>
    <row r="17" ht="38.25" spans="2:18">
      <c r="B17" s="5">
        <v>3</v>
      </c>
      <c r="C17" s="16">
        <v>10</v>
      </c>
      <c r="D17" s="17" t="s">
        <v>57</v>
      </c>
      <c r="E17" s="20" t="s">
        <v>456</v>
      </c>
      <c r="F17" s="21" t="s">
        <v>59</v>
      </c>
      <c r="G17" s="22" t="s">
        <v>60</v>
      </c>
      <c r="H17" s="22" t="s">
        <v>61</v>
      </c>
      <c r="I17" s="20">
        <f t="shared" si="4"/>
        <v>8000</v>
      </c>
      <c r="J17" s="45">
        <f t="shared" si="0"/>
        <v>0.022652173051276</v>
      </c>
      <c r="K17" s="20">
        <v>0</v>
      </c>
      <c r="L17" s="45">
        <f t="shared" si="1"/>
        <v>0</v>
      </c>
      <c r="M17" s="20">
        <v>0</v>
      </c>
      <c r="N17" s="45">
        <f t="shared" si="2"/>
        <v>0</v>
      </c>
      <c r="O17" s="20">
        <v>8000</v>
      </c>
      <c r="P17" s="46">
        <f t="shared" si="3"/>
        <v>0.022652173051276</v>
      </c>
      <c r="Q17" s="54" t="s">
        <v>455</v>
      </c>
      <c r="R17" s="54"/>
    </row>
    <row r="18" s="2" customFormat="1" spans="2:18">
      <c r="B18" s="19"/>
      <c r="C18" s="10" t="s">
        <v>62</v>
      </c>
      <c r="D18" s="14" t="s">
        <v>63</v>
      </c>
      <c r="E18" s="23"/>
      <c r="F18" s="24"/>
      <c r="G18" s="25"/>
      <c r="H18" s="25"/>
      <c r="I18" s="23">
        <f t="shared" si="4"/>
        <v>10200</v>
      </c>
      <c r="J18" s="43">
        <f t="shared" si="0"/>
        <v>0.0288815206403769</v>
      </c>
      <c r="K18" s="23">
        <f>K19+K20</f>
        <v>0</v>
      </c>
      <c r="L18" s="43">
        <f t="shared" si="1"/>
        <v>0</v>
      </c>
      <c r="M18" s="23">
        <f>M19+M20</f>
        <v>10200</v>
      </c>
      <c r="N18" s="43">
        <f t="shared" si="2"/>
        <v>0.0288815206403769</v>
      </c>
      <c r="O18" s="23">
        <f>O19+O20</f>
        <v>0</v>
      </c>
      <c r="P18" s="44">
        <f t="shared" si="3"/>
        <v>0</v>
      </c>
      <c r="Q18" s="55"/>
      <c r="R18" s="55"/>
    </row>
    <row r="19" ht="26.25" spans="2:18">
      <c r="B19" s="5">
        <v>2</v>
      </c>
      <c r="C19" s="16">
        <v>11</v>
      </c>
      <c r="D19" s="17" t="s">
        <v>64</v>
      </c>
      <c r="E19" s="22" t="s">
        <v>193</v>
      </c>
      <c r="F19" s="21" t="s">
        <v>457</v>
      </c>
      <c r="G19" s="22" t="s">
        <v>67</v>
      </c>
      <c r="H19" s="22" t="s">
        <v>68</v>
      </c>
      <c r="I19" s="20">
        <f t="shared" si="4"/>
        <v>1700</v>
      </c>
      <c r="J19" s="43">
        <f t="shared" si="0"/>
        <v>0.00481358677339616</v>
      </c>
      <c r="K19" s="20">
        <v>0</v>
      </c>
      <c r="L19" s="43">
        <f t="shared" si="1"/>
        <v>0</v>
      </c>
      <c r="M19" s="20">
        <v>1700</v>
      </c>
      <c r="N19" s="43">
        <f t="shared" si="2"/>
        <v>0.00481358677339616</v>
      </c>
      <c r="O19" s="20">
        <v>0</v>
      </c>
      <c r="P19" s="44">
        <f t="shared" si="3"/>
        <v>0</v>
      </c>
      <c r="Q19" s="53"/>
      <c r="R19" s="53"/>
    </row>
    <row r="20" ht="26.25" spans="2:18">
      <c r="B20" s="5">
        <v>2</v>
      </c>
      <c r="C20" s="16">
        <v>12</v>
      </c>
      <c r="D20" s="17" t="s">
        <v>69</v>
      </c>
      <c r="E20" s="22" t="s">
        <v>195</v>
      </c>
      <c r="F20" s="21" t="s">
        <v>196</v>
      </c>
      <c r="G20" s="22" t="s">
        <v>67</v>
      </c>
      <c r="H20" s="22" t="s">
        <v>68</v>
      </c>
      <c r="I20" s="20">
        <f t="shared" si="4"/>
        <v>8500</v>
      </c>
      <c r="J20" s="43">
        <f t="shared" si="0"/>
        <v>0.0240679338669808</v>
      </c>
      <c r="K20" s="20">
        <v>0</v>
      </c>
      <c r="L20" s="43">
        <f t="shared" si="1"/>
        <v>0</v>
      </c>
      <c r="M20" s="20">
        <v>8500</v>
      </c>
      <c r="N20" s="43">
        <f t="shared" si="2"/>
        <v>0.0240679338669808</v>
      </c>
      <c r="O20" s="20">
        <v>0</v>
      </c>
      <c r="P20" s="44">
        <f t="shared" si="3"/>
        <v>0</v>
      </c>
      <c r="Q20" s="53"/>
      <c r="R20" s="53"/>
    </row>
    <row r="21" s="2" customFormat="1" spans="2:18">
      <c r="B21" s="19"/>
      <c r="C21" s="10" t="s">
        <v>73</v>
      </c>
      <c r="D21" s="14" t="s">
        <v>74</v>
      </c>
      <c r="E21" s="25"/>
      <c r="F21" s="24"/>
      <c r="G21" s="25"/>
      <c r="H21" s="25"/>
      <c r="I21" s="23">
        <f t="shared" si="4"/>
        <v>6000</v>
      </c>
      <c r="J21" s="43">
        <f t="shared" si="0"/>
        <v>0.016989129788457</v>
      </c>
      <c r="K21" s="23">
        <f>SUM(K22)</f>
        <v>0</v>
      </c>
      <c r="L21" s="43">
        <f t="shared" si="1"/>
        <v>0</v>
      </c>
      <c r="M21" s="23">
        <f>SUM(M22)</f>
        <v>1000</v>
      </c>
      <c r="N21" s="43">
        <f t="shared" si="2"/>
        <v>0.0028315216314095</v>
      </c>
      <c r="O21" s="23">
        <f>SUM(O22)</f>
        <v>5000</v>
      </c>
      <c r="P21" s="44">
        <f t="shared" si="3"/>
        <v>0.0141576081570475</v>
      </c>
      <c r="Q21" s="51"/>
      <c r="R21" s="51"/>
    </row>
    <row r="22" s="1" customFormat="1" ht="77.25" spans="1:18">
      <c r="A22" t="s">
        <v>458</v>
      </c>
      <c r="B22" s="15">
        <v>5</v>
      </c>
      <c r="C22" s="16">
        <v>13</v>
      </c>
      <c r="D22" s="17" t="s">
        <v>459</v>
      </c>
      <c r="E22" s="20" t="s">
        <v>460</v>
      </c>
      <c r="F22" s="26" t="s">
        <v>461</v>
      </c>
      <c r="G22" s="22" t="s">
        <v>67</v>
      </c>
      <c r="H22" s="22" t="s">
        <v>26</v>
      </c>
      <c r="I22" s="20">
        <f t="shared" ref="I22:I31" si="5">K22+M22+O22</f>
        <v>6000</v>
      </c>
      <c r="J22" s="45">
        <f t="shared" si="0"/>
        <v>0.016989129788457</v>
      </c>
      <c r="K22" s="20">
        <v>0</v>
      </c>
      <c r="L22" s="45">
        <f t="shared" si="1"/>
        <v>0</v>
      </c>
      <c r="M22" s="20">
        <v>1000</v>
      </c>
      <c r="N22" s="45">
        <f t="shared" si="2"/>
        <v>0.0028315216314095</v>
      </c>
      <c r="O22" s="20">
        <v>5000</v>
      </c>
      <c r="P22" s="46">
        <f t="shared" si="3"/>
        <v>0.0141576081570475</v>
      </c>
      <c r="Q22" s="56" t="s">
        <v>462</v>
      </c>
      <c r="R22" s="56"/>
    </row>
    <row r="23" s="3" customFormat="1" spans="2:18">
      <c r="B23" s="27"/>
      <c r="C23" s="10" t="s">
        <v>78</v>
      </c>
      <c r="D23" s="14" t="s">
        <v>79</v>
      </c>
      <c r="E23" s="23"/>
      <c r="F23" s="28"/>
      <c r="G23" s="25"/>
      <c r="H23" s="25"/>
      <c r="I23" s="23">
        <f t="shared" si="5"/>
        <v>46864</v>
      </c>
      <c r="J23" s="43">
        <f t="shared" si="0"/>
        <v>0.132696429734375</v>
      </c>
      <c r="K23" s="23">
        <f>K24+K25+K26+K27</f>
        <v>2600</v>
      </c>
      <c r="L23" s="43">
        <f t="shared" si="1"/>
        <v>0.00736195624166471</v>
      </c>
      <c r="M23" s="23">
        <f>M24+M25+M26+M27</f>
        <v>44264</v>
      </c>
      <c r="N23" s="43">
        <f t="shared" si="2"/>
        <v>0.12533447349271</v>
      </c>
      <c r="O23" s="23">
        <f>O24+O25+O26+O27</f>
        <v>0</v>
      </c>
      <c r="P23" s="44">
        <f t="shared" si="3"/>
        <v>0</v>
      </c>
      <c r="Q23" s="57"/>
      <c r="R23" s="57"/>
    </row>
    <row r="24" ht="38.25" spans="2:18">
      <c r="B24" s="5">
        <v>4</v>
      </c>
      <c r="C24" s="16">
        <v>14</v>
      </c>
      <c r="D24" s="17" t="s">
        <v>80</v>
      </c>
      <c r="E24" s="20" t="s">
        <v>203</v>
      </c>
      <c r="F24" s="21" t="s">
        <v>82</v>
      </c>
      <c r="G24" s="22" t="s">
        <v>83</v>
      </c>
      <c r="H24" s="22" t="s">
        <v>31</v>
      </c>
      <c r="I24" s="20">
        <f t="shared" si="5"/>
        <v>6600</v>
      </c>
      <c r="J24" s="45">
        <f t="shared" si="0"/>
        <v>0.0186880427673027</v>
      </c>
      <c r="K24" s="20">
        <v>1600</v>
      </c>
      <c r="L24" s="45">
        <f t="shared" si="1"/>
        <v>0.0045304346102552</v>
      </c>
      <c r="M24" s="20">
        <v>5000</v>
      </c>
      <c r="N24" s="45">
        <f t="shared" si="2"/>
        <v>0.0141576081570475</v>
      </c>
      <c r="O24" s="20">
        <v>0</v>
      </c>
      <c r="P24" s="46">
        <f t="shared" si="3"/>
        <v>0</v>
      </c>
      <c r="Q24" s="53"/>
      <c r="R24" s="53"/>
    </row>
    <row r="25" ht="53.25" spans="2:18">
      <c r="B25" s="5">
        <v>2</v>
      </c>
      <c r="C25" s="16">
        <v>15</v>
      </c>
      <c r="D25" s="17" t="s">
        <v>84</v>
      </c>
      <c r="E25" s="20" t="s">
        <v>206</v>
      </c>
      <c r="F25" s="21" t="s">
        <v>207</v>
      </c>
      <c r="G25" s="22" t="s">
        <v>67</v>
      </c>
      <c r="H25" s="22" t="s">
        <v>68</v>
      </c>
      <c r="I25" s="20">
        <f t="shared" si="5"/>
        <v>15000</v>
      </c>
      <c r="J25" s="45">
        <f t="shared" si="0"/>
        <v>0.0424728244711425</v>
      </c>
      <c r="K25" s="20">
        <v>0</v>
      </c>
      <c r="L25" s="45">
        <f t="shared" si="1"/>
        <v>0</v>
      </c>
      <c r="M25" s="20">
        <v>15000</v>
      </c>
      <c r="N25" s="45">
        <f t="shared" si="2"/>
        <v>0.0424728244711425</v>
      </c>
      <c r="O25" s="20">
        <v>0</v>
      </c>
      <c r="P25" s="46">
        <f t="shared" si="3"/>
        <v>0</v>
      </c>
      <c r="Q25" s="53"/>
      <c r="R25" s="53"/>
    </row>
    <row r="26" ht="27" spans="2:18">
      <c r="B26" s="5">
        <v>2</v>
      </c>
      <c r="C26" s="16">
        <v>16</v>
      </c>
      <c r="D26" s="17" t="s">
        <v>87</v>
      </c>
      <c r="E26" s="20" t="s">
        <v>208</v>
      </c>
      <c r="F26" s="21" t="s">
        <v>463</v>
      </c>
      <c r="G26" s="22" t="s">
        <v>67</v>
      </c>
      <c r="H26" s="22" t="s">
        <v>68</v>
      </c>
      <c r="I26" s="20">
        <f t="shared" si="5"/>
        <v>24264</v>
      </c>
      <c r="J26" s="45">
        <f t="shared" si="0"/>
        <v>0.0687040408645202</v>
      </c>
      <c r="K26" s="20">
        <v>0</v>
      </c>
      <c r="L26" s="45">
        <f t="shared" si="1"/>
        <v>0</v>
      </c>
      <c r="M26" s="20">
        <v>24264</v>
      </c>
      <c r="N26" s="45">
        <f t="shared" si="2"/>
        <v>0.0687040408645202</v>
      </c>
      <c r="O26" s="20">
        <v>0</v>
      </c>
      <c r="P26" s="46">
        <f t="shared" si="3"/>
        <v>0</v>
      </c>
      <c r="Q26" s="53"/>
      <c r="R26" s="53"/>
    </row>
    <row r="27" ht="26.25" spans="2:18">
      <c r="B27" s="5">
        <v>2</v>
      </c>
      <c r="C27" s="16">
        <v>17</v>
      </c>
      <c r="D27" s="17" t="s">
        <v>90</v>
      </c>
      <c r="E27" s="20" t="s">
        <v>212</v>
      </c>
      <c r="F27" s="29" t="s">
        <v>464</v>
      </c>
      <c r="G27" s="22" t="s">
        <v>83</v>
      </c>
      <c r="H27" s="22" t="s">
        <v>68</v>
      </c>
      <c r="I27" s="20">
        <f t="shared" si="5"/>
        <v>1000</v>
      </c>
      <c r="J27" s="45">
        <f t="shared" si="0"/>
        <v>0.0028315216314095</v>
      </c>
      <c r="K27" s="20">
        <v>1000</v>
      </c>
      <c r="L27" s="45">
        <f t="shared" si="1"/>
        <v>0.0028315216314095</v>
      </c>
      <c r="M27" s="20">
        <v>0</v>
      </c>
      <c r="N27" s="45">
        <f t="shared" si="2"/>
        <v>0</v>
      </c>
      <c r="O27" s="20">
        <v>0</v>
      </c>
      <c r="P27" s="46">
        <f t="shared" si="3"/>
        <v>0</v>
      </c>
      <c r="Q27" s="53"/>
      <c r="R27" s="53"/>
    </row>
    <row r="28" s="2" customFormat="1" spans="2:18">
      <c r="B28" s="19"/>
      <c r="C28" s="10" t="s">
        <v>78</v>
      </c>
      <c r="D28" s="14" t="s">
        <v>93</v>
      </c>
      <c r="E28" s="23"/>
      <c r="F28" s="28"/>
      <c r="G28" s="25"/>
      <c r="H28" s="25"/>
      <c r="I28" s="23">
        <f t="shared" si="5"/>
        <v>85000</v>
      </c>
      <c r="J28" s="43">
        <f t="shared" si="0"/>
        <v>0.240679338669808</v>
      </c>
      <c r="K28" s="23">
        <f>K29</f>
        <v>0</v>
      </c>
      <c r="L28" s="43">
        <f t="shared" si="1"/>
        <v>0</v>
      </c>
      <c r="M28" s="23">
        <f>M29</f>
        <v>0</v>
      </c>
      <c r="N28" s="43">
        <f t="shared" si="2"/>
        <v>0</v>
      </c>
      <c r="O28" s="23">
        <f>O29</f>
        <v>85000</v>
      </c>
      <c r="P28" s="44">
        <f t="shared" si="3"/>
        <v>0.240679338669808</v>
      </c>
      <c r="Q28" s="51"/>
      <c r="R28" s="51"/>
    </row>
    <row r="29" s="4" customFormat="1" ht="38.25" spans="1:18">
      <c r="A29" s="4" t="s">
        <v>465</v>
      </c>
      <c r="B29" s="6">
        <v>5</v>
      </c>
      <c r="C29" s="16">
        <v>18</v>
      </c>
      <c r="D29" s="17" t="s">
        <v>94</v>
      </c>
      <c r="E29" s="20" t="s">
        <v>466</v>
      </c>
      <c r="F29" s="29" t="s">
        <v>96</v>
      </c>
      <c r="G29" s="22" t="s">
        <v>67</v>
      </c>
      <c r="H29" s="22" t="s">
        <v>26</v>
      </c>
      <c r="I29" s="20">
        <f t="shared" si="5"/>
        <v>85000</v>
      </c>
      <c r="J29" s="45">
        <f t="shared" si="0"/>
        <v>0.240679338669808</v>
      </c>
      <c r="K29" s="20">
        <v>0</v>
      </c>
      <c r="L29" s="45">
        <f t="shared" si="1"/>
        <v>0</v>
      </c>
      <c r="M29" s="20">
        <v>0</v>
      </c>
      <c r="N29" s="45">
        <f t="shared" si="2"/>
        <v>0</v>
      </c>
      <c r="O29" s="20">
        <v>85000</v>
      </c>
      <c r="P29" s="46">
        <f t="shared" si="3"/>
        <v>0.240679338669808</v>
      </c>
      <c r="Q29" s="58"/>
      <c r="R29" s="58"/>
    </row>
    <row r="30" spans="3:18">
      <c r="C30" s="12" t="s">
        <v>97</v>
      </c>
      <c r="D30" s="14" t="s">
        <v>98</v>
      </c>
      <c r="E30" s="14"/>
      <c r="F30" s="14"/>
      <c r="G30" s="14"/>
      <c r="H30" s="14"/>
      <c r="I30" s="23">
        <f t="shared" si="5"/>
        <v>12300</v>
      </c>
      <c r="J30" s="43">
        <f t="shared" si="0"/>
        <v>0.0348277160663369</v>
      </c>
      <c r="K30" s="23">
        <f>SUM(K31:K33)</f>
        <v>1400</v>
      </c>
      <c r="L30" s="43">
        <f t="shared" si="1"/>
        <v>0.0039641302839733</v>
      </c>
      <c r="M30" s="23">
        <f>SUM(M31:M33)</f>
        <v>8000</v>
      </c>
      <c r="N30" s="43">
        <f t="shared" si="2"/>
        <v>0.022652173051276</v>
      </c>
      <c r="O30" s="23">
        <f>SUM(O31:O33)</f>
        <v>2900</v>
      </c>
      <c r="P30" s="44">
        <f t="shared" si="3"/>
        <v>0.00821141273108756</v>
      </c>
      <c r="Q30" s="51"/>
      <c r="R30" s="51"/>
    </row>
    <row r="31" ht="28.5" spans="2:18">
      <c r="B31" s="5">
        <v>1</v>
      </c>
      <c r="C31" s="16">
        <v>19</v>
      </c>
      <c r="D31" s="17" t="s">
        <v>467</v>
      </c>
      <c r="E31" s="20" t="s">
        <v>23</v>
      </c>
      <c r="F31" s="21" t="s">
        <v>218</v>
      </c>
      <c r="G31" s="22" t="s">
        <v>101</v>
      </c>
      <c r="H31" s="22" t="s">
        <v>68</v>
      </c>
      <c r="I31" s="20">
        <f t="shared" si="5"/>
        <v>2150</v>
      </c>
      <c r="J31" s="45">
        <f t="shared" si="0"/>
        <v>0.00608777150753043</v>
      </c>
      <c r="K31" s="20">
        <v>500</v>
      </c>
      <c r="L31" s="45">
        <f t="shared" si="1"/>
        <v>0.00141576081570475</v>
      </c>
      <c r="M31" s="20"/>
      <c r="N31" s="45">
        <f t="shared" si="2"/>
        <v>0</v>
      </c>
      <c r="O31" s="20">
        <v>1650</v>
      </c>
      <c r="P31" s="46">
        <f t="shared" si="3"/>
        <v>0.00467201069182568</v>
      </c>
      <c r="Q31" s="53"/>
      <c r="R31" s="53"/>
    </row>
    <row r="32" ht="26.25" spans="2:18">
      <c r="B32" s="30" t="s">
        <v>468</v>
      </c>
      <c r="C32" s="16">
        <v>20</v>
      </c>
      <c r="D32" s="17" t="s">
        <v>102</v>
      </c>
      <c r="E32" s="20" t="s">
        <v>23</v>
      </c>
      <c r="F32" s="21" t="s">
        <v>469</v>
      </c>
      <c r="G32" s="22" t="s">
        <v>83</v>
      </c>
      <c r="H32" s="22" t="s">
        <v>21</v>
      </c>
      <c r="I32" s="20">
        <v>1250</v>
      </c>
      <c r="J32" s="45">
        <f t="shared" si="0"/>
        <v>0.00353940203926188</v>
      </c>
      <c r="K32" s="20">
        <v>0</v>
      </c>
      <c r="L32" s="45">
        <f t="shared" si="1"/>
        <v>0</v>
      </c>
      <c r="M32" s="20"/>
      <c r="N32" s="45">
        <f t="shared" si="2"/>
        <v>0</v>
      </c>
      <c r="O32" s="20">
        <f>750+500</f>
        <v>1250</v>
      </c>
      <c r="P32" s="46">
        <f t="shared" si="3"/>
        <v>0.00353940203926188</v>
      </c>
      <c r="Q32" s="53"/>
      <c r="R32" s="53"/>
    </row>
    <row r="33" ht="38.25" spans="2:18">
      <c r="B33" s="5">
        <v>5</v>
      </c>
      <c r="C33" s="16">
        <v>21</v>
      </c>
      <c r="D33" s="17" t="s">
        <v>470</v>
      </c>
      <c r="E33" s="20" t="s">
        <v>23</v>
      </c>
      <c r="F33" s="21" t="s">
        <v>105</v>
      </c>
      <c r="G33" s="22" t="s">
        <v>83</v>
      </c>
      <c r="H33" s="22" t="s">
        <v>26</v>
      </c>
      <c r="I33" s="20">
        <v>9000</v>
      </c>
      <c r="J33" s="45">
        <f t="shared" si="0"/>
        <v>0.0254836946826855</v>
      </c>
      <c r="K33" s="20">
        <v>900</v>
      </c>
      <c r="L33" s="45">
        <f t="shared" si="1"/>
        <v>0.00254836946826855</v>
      </c>
      <c r="M33" s="20">
        <v>8000</v>
      </c>
      <c r="N33" s="45">
        <f t="shared" si="2"/>
        <v>0.022652173051276</v>
      </c>
      <c r="O33" s="20">
        <v>0</v>
      </c>
      <c r="P33" s="46">
        <f t="shared" si="3"/>
        <v>0</v>
      </c>
      <c r="Q33" s="53"/>
      <c r="R33" s="53"/>
    </row>
    <row r="34" spans="3:18">
      <c r="C34" s="12" t="s">
        <v>106</v>
      </c>
      <c r="D34" s="14" t="s">
        <v>107</v>
      </c>
      <c r="E34" s="14"/>
      <c r="F34" s="14"/>
      <c r="G34" s="14"/>
      <c r="H34" s="14"/>
      <c r="I34" s="23">
        <f>K34+M34+O34</f>
        <v>19650</v>
      </c>
      <c r="J34" s="43">
        <f t="shared" si="0"/>
        <v>0.0556394000571967</v>
      </c>
      <c r="K34" s="23">
        <f>SUM(K35:K38)</f>
        <v>1900</v>
      </c>
      <c r="L34" s="43">
        <f t="shared" si="1"/>
        <v>0.00537989109967806</v>
      </c>
      <c r="M34" s="23">
        <f>SUM(M35:M38)</f>
        <v>8000</v>
      </c>
      <c r="N34" s="43">
        <f t="shared" si="2"/>
        <v>0.022652173051276</v>
      </c>
      <c r="O34" s="23">
        <f>SUM(O35:O38)</f>
        <v>9750</v>
      </c>
      <c r="P34" s="44">
        <f t="shared" si="3"/>
        <v>0.0276073359062427</v>
      </c>
      <c r="Q34" s="51"/>
      <c r="R34" s="51"/>
    </row>
    <row r="35" ht="31.15" customHeight="1" spans="2:18">
      <c r="B35" s="5">
        <v>2</v>
      </c>
      <c r="C35" s="16">
        <v>22</v>
      </c>
      <c r="D35" s="17" t="s">
        <v>471</v>
      </c>
      <c r="E35" s="31" t="s">
        <v>225</v>
      </c>
      <c r="F35" s="21" t="s">
        <v>110</v>
      </c>
      <c r="G35" s="22" t="s">
        <v>111</v>
      </c>
      <c r="H35" s="22" t="s">
        <v>68</v>
      </c>
      <c r="I35" s="20">
        <f>K35+M35+O35</f>
        <v>2050</v>
      </c>
      <c r="J35" s="45">
        <f t="shared" si="0"/>
        <v>0.00580461934438948</v>
      </c>
      <c r="K35" s="20">
        <v>400</v>
      </c>
      <c r="L35" s="45">
        <f t="shared" si="1"/>
        <v>0.0011326086525638</v>
      </c>
      <c r="M35" s="20">
        <v>0</v>
      </c>
      <c r="N35" s="45">
        <f t="shared" si="2"/>
        <v>0</v>
      </c>
      <c r="O35" s="20">
        <v>1650</v>
      </c>
      <c r="P35" s="46">
        <f t="shared" si="3"/>
        <v>0.00467201069182568</v>
      </c>
      <c r="Q35" s="53"/>
      <c r="R35" s="53"/>
    </row>
    <row r="36" ht="31.15" customHeight="1" spans="2:18">
      <c r="B36" s="5">
        <v>3</v>
      </c>
      <c r="C36" s="16">
        <v>23</v>
      </c>
      <c r="D36" s="17" t="s">
        <v>472</v>
      </c>
      <c r="E36" s="31" t="s">
        <v>473</v>
      </c>
      <c r="F36" s="21" t="s">
        <v>226</v>
      </c>
      <c r="G36" s="22" t="s">
        <v>83</v>
      </c>
      <c r="H36" s="22" t="s">
        <v>21</v>
      </c>
      <c r="I36" s="20">
        <f t="shared" ref="I36:I37" si="6">K36+M36+O36</f>
        <v>1000</v>
      </c>
      <c r="J36" s="45">
        <f t="shared" si="0"/>
        <v>0.0028315216314095</v>
      </c>
      <c r="K36" s="20">
        <v>1000</v>
      </c>
      <c r="L36" s="45">
        <f t="shared" si="1"/>
        <v>0.0028315216314095</v>
      </c>
      <c r="M36" s="20"/>
      <c r="N36" s="45">
        <f t="shared" si="2"/>
        <v>0</v>
      </c>
      <c r="O36" s="20">
        <v>0</v>
      </c>
      <c r="P36" s="46">
        <f t="shared" si="3"/>
        <v>0</v>
      </c>
      <c r="Q36" s="53"/>
      <c r="R36" s="53"/>
    </row>
    <row r="37" ht="25.5" spans="2:18">
      <c r="B37" s="5">
        <v>5</v>
      </c>
      <c r="C37" s="16">
        <v>24</v>
      </c>
      <c r="D37" s="17" t="s">
        <v>114</v>
      </c>
      <c r="E37" s="31" t="s">
        <v>474</v>
      </c>
      <c r="F37" s="21" t="s">
        <v>116</v>
      </c>
      <c r="G37" s="22" t="s">
        <v>83</v>
      </c>
      <c r="H37" s="22" t="s">
        <v>26</v>
      </c>
      <c r="I37" s="20">
        <f t="shared" si="6"/>
        <v>14000</v>
      </c>
      <c r="J37" s="45">
        <f t="shared" si="0"/>
        <v>0.039641302839733</v>
      </c>
      <c r="K37" s="20">
        <v>0</v>
      </c>
      <c r="L37" s="45">
        <f t="shared" si="1"/>
        <v>0</v>
      </c>
      <c r="M37" s="20">
        <v>8000</v>
      </c>
      <c r="N37" s="45">
        <f t="shared" si="2"/>
        <v>0.022652173051276</v>
      </c>
      <c r="O37" s="20">
        <v>6000</v>
      </c>
      <c r="P37" s="46">
        <f t="shared" si="3"/>
        <v>0.016989129788457</v>
      </c>
      <c r="Q37" s="53"/>
      <c r="R37" s="53"/>
    </row>
    <row r="38" ht="31.15" customHeight="1" spans="2:18">
      <c r="B38" s="5">
        <v>3</v>
      </c>
      <c r="C38" s="16">
        <v>25</v>
      </c>
      <c r="D38" s="17" t="s">
        <v>475</v>
      </c>
      <c r="E38" s="31" t="s">
        <v>476</v>
      </c>
      <c r="F38" s="21" t="s">
        <v>231</v>
      </c>
      <c r="G38" s="22" t="s">
        <v>83</v>
      </c>
      <c r="H38" s="22" t="s">
        <v>21</v>
      </c>
      <c r="I38" s="20">
        <f t="shared" ref="I38:I46" si="7">K38+M38+O38</f>
        <v>2600</v>
      </c>
      <c r="J38" s="45">
        <f t="shared" si="0"/>
        <v>0.00736195624166471</v>
      </c>
      <c r="K38" s="20">
        <v>500</v>
      </c>
      <c r="L38" s="45">
        <f t="shared" si="1"/>
        <v>0.00141576081570475</v>
      </c>
      <c r="M38" s="20"/>
      <c r="N38" s="45">
        <f t="shared" si="2"/>
        <v>0</v>
      </c>
      <c r="O38" s="20">
        <v>2100</v>
      </c>
      <c r="P38" s="46">
        <f t="shared" si="3"/>
        <v>0.00594619542595996</v>
      </c>
      <c r="Q38" s="53"/>
      <c r="R38" s="53"/>
    </row>
    <row r="39" spans="3:18">
      <c r="C39" s="12" t="s">
        <v>120</v>
      </c>
      <c r="D39" s="32" t="s">
        <v>121</v>
      </c>
      <c r="E39" s="32"/>
      <c r="F39" s="32"/>
      <c r="G39" s="32"/>
      <c r="H39" s="32"/>
      <c r="I39" s="23">
        <f t="shared" si="7"/>
        <v>103753</v>
      </c>
      <c r="J39" s="43">
        <f t="shared" si="0"/>
        <v>0.29377886382363</v>
      </c>
      <c r="K39" s="23">
        <f>SUM(K40:K43)</f>
        <v>0</v>
      </c>
      <c r="L39" s="43">
        <f t="shared" si="1"/>
        <v>0</v>
      </c>
      <c r="M39" s="23">
        <f>SUM(M40:M43)</f>
        <v>0</v>
      </c>
      <c r="N39" s="43">
        <f t="shared" si="2"/>
        <v>0</v>
      </c>
      <c r="O39" s="23">
        <f>SUM(O40:O43)</f>
        <v>103753</v>
      </c>
      <c r="P39" s="44">
        <f t="shared" si="3"/>
        <v>0.29377886382363</v>
      </c>
      <c r="Q39" s="51"/>
      <c r="R39" s="51"/>
    </row>
    <row r="40" ht="38.25" spans="1:18">
      <c r="A40" t="s">
        <v>477</v>
      </c>
      <c r="B40" s="5">
        <v>3</v>
      </c>
      <c r="C40" s="16">
        <v>26</v>
      </c>
      <c r="D40" s="17" t="s">
        <v>122</v>
      </c>
      <c r="E40" s="20" t="s">
        <v>233</v>
      </c>
      <c r="F40" s="21" t="s">
        <v>124</v>
      </c>
      <c r="G40" s="22" t="s">
        <v>125</v>
      </c>
      <c r="H40" s="22" t="s">
        <v>21</v>
      </c>
      <c r="I40" s="20">
        <f t="shared" si="7"/>
        <v>41000</v>
      </c>
      <c r="J40" s="45">
        <f t="shared" si="0"/>
        <v>0.11609238688779</v>
      </c>
      <c r="K40" s="20">
        <v>0</v>
      </c>
      <c r="L40" s="45">
        <f t="shared" si="1"/>
        <v>0</v>
      </c>
      <c r="M40" s="20">
        <v>0</v>
      </c>
      <c r="N40" s="45">
        <f t="shared" si="2"/>
        <v>0</v>
      </c>
      <c r="O40" s="20">
        <f>18000+23000</f>
        <v>41000</v>
      </c>
      <c r="P40" s="46">
        <f t="shared" si="3"/>
        <v>0.11609238688779</v>
      </c>
      <c r="Q40" s="53"/>
      <c r="R40" s="53"/>
    </row>
    <row r="41" ht="25.5" spans="2:18">
      <c r="B41" s="5">
        <v>3</v>
      </c>
      <c r="C41" s="16">
        <v>27</v>
      </c>
      <c r="D41" s="33" t="s">
        <v>126</v>
      </c>
      <c r="E41" s="20" t="s">
        <v>236</v>
      </c>
      <c r="F41" s="21" t="s">
        <v>237</v>
      </c>
      <c r="G41" s="22" t="s">
        <v>129</v>
      </c>
      <c r="H41" s="22" t="s">
        <v>21</v>
      </c>
      <c r="I41" s="20">
        <f t="shared" si="7"/>
        <v>6678</v>
      </c>
      <c r="J41" s="45">
        <f t="shared" si="0"/>
        <v>0.0189089014545527</v>
      </c>
      <c r="K41" s="20">
        <v>0</v>
      </c>
      <c r="L41" s="45">
        <f t="shared" si="1"/>
        <v>0</v>
      </c>
      <c r="M41" s="20">
        <v>0</v>
      </c>
      <c r="N41" s="45">
        <f t="shared" si="2"/>
        <v>0</v>
      </c>
      <c r="O41" s="20">
        <v>6678</v>
      </c>
      <c r="P41" s="46">
        <f t="shared" si="3"/>
        <v>0.0189089014545527</v>
      </c>
      <c r="Q41" s="53"/>
      <c r="R41" s="53"/>
    </row>
    <row r="42" ht="39.75" spans="2:18">
      <c r="B42" s="5">
        <v>3</v>
      </c>
      <c r="C42" s="16">
        <v>28</v>
      </c>
      <c r="D42" s="33" t="s">
        <v>130</v>
      </c>
      <c r="E42" s="22" t="s">
        <v>238</v>
      </c>
      <c r="F42" s="21" t="s">
        <v>239</v>
      </c>
      <c r="G42" s="22" t="s">
        <v>133</v>
      </c>
      <c r="H42" s="22" t="s">
        <v>21</v>
      </c>
      <c r="I42" s="20">
        <f t="shared" si="7"/>
        <v>8958</v>
      </c>
      <c r="J42" s="45">
        <f t="shared" si="0"/>
        <v>0.0253647707741663</v>
      </c>
      <c r="K42" s="20">
        <v>0</v>
      </c>
      <c r="L42" s="45">
        <f t="shared" si="1"/>
        <v>0</v>
      </c>
      <c r="M42" s="20">
        <v>0</v>
      </c>
      <c r="N42" s="45">
        <f t="shared" si="2"/>
        <v>0</v>
      </c>
      <c r="O42" s="20">
        <v>8958</v>
      </c>
      <c r="P42" s="46">
        <f t="shared" si="3"/>
        <v>0.0253647707741663</v>
      </c>
      <c r="Q42" s="53"/>
      <c r="R42" s="53"/>
    </row>
    <row r="43" ht="63.75" spans="2:18">
      <c r="B43" s="5">
        <v>3</v>
      </c>
      <c r="C43" s="16">
        <v>29</v>
      </c>
      <c r="D43" s="17" t="s">
        <v>478</v>
      </c>
      <c r="E43" s="22" t="s">
        <v>479</v>
      </c>
      <c r="F43" s="21" t="s">
        <v>136</v>
      </c>
      <c r="G43" s="22" t="s">
        <v>137</v>
      </c>
      <c r="H43" s="22" t="s">
        <v>21</v>
      </c>
      <c r="I43" s="20">
        <f t="shared" si="7"/>
        <v>47117</v>
      </c>
      <c r="J43" s="45">
        <f t="shared" si="0"/>
        <v>0.133412804707122</v>
      </c>
      <c r="K43" s="20">
        <v>0</v>
      </c>
      <c r="L43" s="45">
        <f t="shared" si="1"/>
        <v>0</v>
      </c>
      <c r="M43" s="20">
        <v>0</v>
      </c>
      <c r="N43" s="45">
        <f t="shared" si="2"/>
        <v>0</v>
      </c>
      <c r="O43" s="20">
        <f>11670+15447+20000</f>
        <v>47117</v>
      </c>
      <c r="P43" s="46">
        <f t="shared" si="3"/>
        <v>0.133412804707122</v>
      </c>
      <c r="Q43" s="53"/>
      <c r="R43" s="53"/>
    </row>
    <row r="44" spans="3:18">
      <c r="C44" s="12" t="s">
        <v>138</v>
      </c>
      <c r="D44" s="32" t="s">
        <v>139</v>
      </c>
      <c r="E44" s="32"/>
      <c r="F44" s="32"/>
      <c r="G44" s="32"/>
      <c r="H44" s="32"/>
      <c r="I44" s="23">
        <f t="shared" si="7"/>
        <v>9400</v>
      </c>
      <c r="J44" s="43">
        <f t="shared" si="0"/>
        <v>0.0266163033352493</v>
      </c>
      <c r="K44" s="23">
        <f>SUM(K45:K48)</f>
        <v>1100</v>
      </c>
      <c r="L44" s="43">
        <f t="shared" si="1"/>
        <v>0.00311467379455045</v>
      </c>
      <c r="M44" s="23">
        <f>SUM(M45:M48)</f>
        <v>300</v>
      </c>
      <c r="N44" s="43">
        <f t="shared" si="2"/>
        <v>0.000849456489422851</v>
      </c>
      <c r="O44" s="23">
        <f>SUM(O45:O48)</f>
        <v>8000</v>
      </c>
      <c r="P44" s="44">
        <f t="shared" si="3"/>
        <v>0.022652173051276</v>
      </c>
      <c r="Q44" s="51"/>
      <c r="R44" s="51"/>
    </row>
    <row r="45" ht="38.25" spans="2:18">
      <c r="B45" s="5">
        <v>2</v>
      </c>
      <c r="C45" s="16">
        <v>30</v>
      </c>
      <c r="D45" s="17" t="s">
        <v>480</v>
      </c>
      <c r="E45" s="20" t="s">
        <v>23</v>
      </c>
      <c r="F45" s="21" t="s">
        <v>141</v>
      </c>
      <c r="G45" s="22" t="s">
        <v>83</v>
      </c>
      <c r="H45" s="22" t="s">
        <v>68</v>
      </c>
      <c r="I45" s="20">
        <f t="shared" si="7"/>
        <v>300</v>
      </c>
      <c r="J45" s="45">
        <f t="shared" si="0"/>
        <v>0.000849456489422851</v>
      </c>
      <c r="K45" s="20">
        <v>300</v>
      </c>
      <c r="L45" s="45">
        <f t="shared" si="1"/>
        <v>0.000849456489422851</v>
      </c>
      <c r="M45" s="20">
        <v>0</v>
      </c>
      <c r="N45" s="45">
        <f t="shared" si="2"/>
        <v>0</v>
      </c>
      <c r="O45" s="20">
        <v>0</v>
      </c>
      <c r="P45" s="46">
        <f t="shared" si="3"/>
        <v>0</v>
      </c>
      <c r="Q45" s="53"/>
      <c r="R45" s="53"/>
    </row>
    <row r="46" ht="25.5" spans="2:18">
      <c r="B46" s="5">
        <v>5</v>
      </c>
      <c r="C46" s="16">
        <v>31</v>
      </c>
      <c r="D46" s="33" t="s">
        <v>142</v>
      </c>
      <c r="E46" s="20" t="s">
        <v>23</v>
      </c>
      <c r="F46" s="21" t="s">
        <v>143</v>
      </c>
      <c r="G46" s="22" t="s">
        <v>83</v>
      </c>
      <c r="H46" s="22" t="s">
        <v>26</v>
      </c>
      <c r="I46" s="20">
        <f t="shared" si="7"/>
        <v>8000</v>
      </c>
      <c r="J46" s="45">
        <f t="shared" si="0"/>
        <v>0.022652173051276</v>
      </c>
      <c r="K46" s="20">
        <v>0</v>
      </c>
      <c r="L46" s="45">
        <f t="shared" si="1"/>
        <v>0</v>
      </c>
      <c r="M46" s="20"/>
      <c r="N46" s="45">
        <f t="shared" si="2"/>
        <v>0</v>
      </c>
      <c r="O46" s="20">
        <v>8000</v>
      </c>
      <c r="P46" s="46">
        <f t="shared" si="3"/>
        <v>0.022652173051276</v>
      </c>
      <c r="Q46" s="53"/>
      <c r="R46" s="53"/>
    </row>
    <row r="47" ht="51" spans="2:18">
      <c r="B47" s="5">
        <v>3</v>
      </c>
      <c r="C47" s="16">
        <v>32</v>
      </c>
      <c r="D47" s="17" t="s">
        <v>144</v>
      </c>
      <c r="E47" s="20" t="s">
        <v>23</v>
      </c>
      <c r="F47" s="21" t="s">
        <v>145</v>
      </c>
      <c r="G47" s="22" t="s">
        <v>83</v>
      </c>
      <c r="H47" s="22" t="s">
        <v>21</v>
      </c>
      <c r="I47" s="20">
        <f t="shared" ref="I47:I48" si="8">K47+M47+O47</f>
        <v>500</v>
      </c>
      <c r="J47" s="45">
        <f t="shared" si="0"/>
        <v>0.00141576081570475</v>
      </c>
      <c r="K47" s="20">
        <v>500</v>
      </c>
      <c r="L47" s="45">
        <f t="shared" si="1"/>
        <v>0.00141576081570475</v>
      </c>
      <c r="M47" s="20">
        <v>0</v>
      </c>
      <c r="N47" s="45">
        <f t="shared" si="2"/>
        <v>0</v>
      </c>
      <c r="O47" s="20">
        <v>0</v>
      </c>
      <c r="P47" s="46">
        <f t="shared" si="3"/>
        <v>0</v>
      </c>
      <c r="Q47" s="53"/>
      <c r="R47" s="53"/>
    </row>
    <row r="48" ht="90" spans="2:18">
      <c r="B48" s="5">
        <v>5</v>
      </c>
      <c r="C48" s="34">
        <v>33</v>
      </c>
      <c r="D48" s="35" t="s">
        <v>146</v>
      </c>
      <c r="E48" s="36" t="s">
        <v>23</v>
      </c>
      <c r="F48" s="37" t="s">
        <v>147</v>
      </c>
      <c r="G48" s="38" t="s">
        <v>83</v>
      </c>
      <c r="H48" s="38" t="s">
        <v>26</v>
      </c>
      <c r="I48" s="47">
        <f t="shared" si="8"/>
        <v>600</v>
      </c>
      <c r="J48" s="48">
        <f t="shared" si="0"/>
        <v>0.0016989129788457</v>
      </c>
      <c r="K48" s="47">
        <v>300</v>
      </c>
      <c r="L48" s="48">
        <f t="shared" si="1"/>
        <v>0.000849456489422851</v>
      </c>
      <c r="M48" s="47">
        <v>300</v>
      </c>
      <c r="N48" s="48">
        <f t="shared" si="2"/>
        <v>0.000849456489422851</v>
      </c>
      <c r="O48" s="47">
        <v>0</v>
      </c>
      <c r="P48" s="49">
        <f t="shared" si="3"/>
        <v>0</v>
      </c>
      <c r="Q48" s="53"/>
      <c r="R48" s="53"/>
    </row>
    <row r="49" ht="15"/>
    <row r="50" ht="85.5" spans="4:8">
      <c r="D50" s="39" t="s">
        <v>481</v>
      </c>
      <c r="E50" s="40"/>
      <c r="F50" s="40"/>
      <c r="G50" s="40"/>
      <c r="H50" s="40"/>
    </row>
  </sheetData>
  <mergeCells count="11">
    <mergeCell ref="I2:J2"/>
    <mergeCell ref="K2:L2"/>
    <mergeCell ref="M2:N2"/>
    <mergeCell ref="O2:P2"/>
    <mergeCell ref="C4:D4"/>
    <mergeCell ref="C2:C3"/>
    <mergeCell ref="D2:D3"/>
    <mergeCell ref="E2:E3"/>
    <mergeCell ref="F2:F3"/>
    <mergeCell ref="G2:G3"/>
    <mergeCell ref="H2:H3"/>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建设规划0922改</vt:lpstr>
      <vt:lpstr>创建方案 项目</vt:lpstr>
      <vt:lpstr>投资计划调整表</vt:lpstr>
      <vt:lpstr>Sheet1</vt:lpstr>
      <vt:lpstr>创建方案</vt:lpstr>
      <vt:lpstr>建设规划-改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yangsuping</dc:creator>
  <cp:lastModifiedBy>温星星</cp:lastModifiedBy>
  <dcterms:created xsi:type="dcterms:W3CDTF">2015-06-05T18:19:00Z</dcterms:created>
  <cp:lastPrinted>2024-09-08T15:40:00Z</cp:lastPrinted>
  <dcterms:modified xsi:type="dcterms:W3CDTF">2025-01-02T00:47:40Z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4A611C7A7FA744059BCB6C6DDF83BD07_12</vt:lpwstr>
  </property>
</Properties>
</file>