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16" firstSheet="10" activeTab="10"/>
  </bookViews>
  <sheets>
    <sheet name="封面" sheetId="17" r:id="rId1"/>
    <sheet name="目录" sheetId="18" r:id="rId2"/>
    <sheet name="1-一般公共预算收支决算表" sheetId="16" r:id="rId3"/>
    <sheet name="2-公共本级支出功能分类" sheetId="7" r:id="rId4"/>
    <sheet name="3-公共本级基本支出经济分类" sheetId="8" r:id="rId5"/>
    <sheet name="4-一般公共预算转移性收入决算表 " sheetId="3" r:id="rId6"/>
    <sheet name="5-一般公共预算转移性支出决算表" sheetId="4" r:id="rId7"/>
    <sheet name="6-对下级转移支付分地区情况表" sheetId="5" r:id="rId8"/>
    <sheet name="7-对下级转移支付分项目" sheetId="6" r:id="rId9"/>
    <sheet name="8-政府债务余额决算表" sheetId="9" r:id="rId10"/>
    <sheet name="9-政府债券使用情况表" sheetId="21" r:id="rId11"/>
    <sheet name="10-专项债券项目实施进度情况表" sheetId="22" r:id="rId12"/>
    <sheet name="11-基金收支决算表" sheetId="10" r:id="rId13"/>
    <sheet name="12-基金本级支出决算表" sheetId="14" r:id="rId14"/>
    <sheet name="13-基金转移支付" sheetId="11" r:id="rId15"/>
    <sheet name="14-对下级基金转移支付分地区情况表" sheetId="19" r:id="rId16"/>
    <sheet name="15-基金转移支付分科目执行情况表 " sheetId="20" r:id="rId17"/>
    <sheet name="16-国资" sheetId="12" r:id="rId18"/>
    <sheet name="17-社保基金" sheetId="13" r:id="rId19"/>
  </sheets>
  <definedNames>
    <definedName name="_xlnm._FilterDatabase" localSheetId="3" hidden="1">'2-公共本级支出功能分类'!$A$5:$D$497</definedName>
    <definedName name="_xlnm._FilterDatabase" localSheetId="13" hidden="1">'12-基金本级支出决算表'!$C$4:$D$51</definedName>
    <definedName name="_xlnm._FilterDatabase" localSheetId="4" hidden="1">'3-公共本级基本支出经济分类'!$A$6:$I$59</definedName>
    <definedName name="_xlnm._FilterDatabase" localSheetId="12" hidden="1">'11-基金收支决算表'!$A$4:$N$24</definedName>
    <definedName name="_xlnm.Print_Area" localSheetId="17">'16-国资'!$A$1:$N$23</definedName>
    <definedName name="_xlnm.Print_Area" localSheetId="5">'4-一般公共预算转移性收入决算表 '!$A$1:$D$60</definedName>
    <definedName name="_xlnm.Print_Area" localSheetId="7">'6-对下级转移支付分地区情况表'!$A$1:$D$45</definedName>
    <definedName name="_xlnm.Print_Area" localSheetId="4">'3-公共本级基本支出经济分类'!$C$1:$D$31</definedName>
    <definedName name="_xlnm.Print_Titles" localSheetId="12">'11-基金收支决算表'!$4:$4</definedName>
    <definedName name="_xlnm.Print_Titles" localSheetId="5">'4-一般公共预算转移性收入决算表 '!$4:$4</definedName>
    <definedName name="_xlnm.Print_Titles" localSheetId="6">'5-一般公共预算转移性支出决算表'!$1:$4</definedName>
    <definedName name="_xlnm.Print_Titles" localSheetId="3">'2-公共本级支出功能分类'!$4:$4</definedName>
    <definedName name="_xlnm.Print_Titles" localSheetId="4">'3-公共本级基本支出经济分类'!$5:$5</definedName>
    <definedName name="地区名称" localSheetId="6">#REF!</definedName>
    <definedName name="地区名称" localSheetId="8">#REF!</definedName>
    <definedName name="地区名称" localSheetId="3">#REF!</definedName>
    <definedName name="地区名称">#REF!</definedName>
    <definedName name="_xlnm.Print_Titles" localSheetId="13">'12-基金本级支出决算表'!$4:$4</definedName>
    <definedName name="地区名称" localSheetId="2">#REF!</definedName>
    <definedName name="_xlnm.Print_Titles" localSheetId="2">'1-一般公共预算收支决算表'!$4:$4</definedName>
    <definedName name="_xlnm.Print_Area" localSheetId="12">'11-基金收支决算表'!$A$1:$N$21</definedName>
    <definedName name="_xlnm.Print_Titles" localSheetId="7">'6-对下级转移支付分地区情况表'!$4:$5</definedName>
    <definedName name="_xlnm.Print_Titles" localSheetId="10">'9-政府债券使用情况表'!$4:$4</definedName>
    <definedName name="_xlnm.Print_Titles" localSheetId="15">'14-对下级基金转移支付分地区情况表'!$4:$5</definedName>
  </definedNames>
  <calcPr calcId="144525"/>
</workbook>
</file>

<file path=xl/sharedStrings.xml><?xml version="1.0" encoding="utf-8"?>
<sst xmlns="http://schemas.openxmlformats.org/spreadsheetml/2006/main" count="1267" uniqueCount="902">
  <si>
    <t>附件</t>
  </si>
  <si>
    <t>目           录</t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</si>
  <si>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年一般公共预算收支决算情况表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</si>
  <si>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2.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年一般公共预算支出决算表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</si>
  <si>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3.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年一般公共预算基本支出决算表（按经济分类科目）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</si>
  <si>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4.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年一般公共预算转移性收入决算表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</si>
  <si>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5.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年一般公共预算转移性支出决算表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</si>
  <si>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6.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年对乡镇（街道）转移支付分地区决算表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</si>
  <si>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7.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年对乡镇（街道）转移支付分项目执行情况表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</si>
  <si>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8.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年政府债务余额决算表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</si>
  <si>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9.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年政府债券使用情况表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</si>
  <si>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10.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年专项债券项目实施进展情况表</t>
    </r>
    <r>
      <rPr>
        <sz val="16"/>
        <color theme="1"/>
        <rFont val="Times New Roman"/>
        <charset val="134"/>
      </rPr>
      <t xml:space="preserve">  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</si>
  <si>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11.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年政府性基金预算收支决算表</t>
    </r>
    <r>
      <rPr>
        <sz val="16"/>
        <color theme="1"/>
        <rFont val="Times New Roman"/>
        <charset val="134"/>
      </rPr>
      <t xml:space="preserve">  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</si>
  <si>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12.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年政府性基金预算本级支出决算表</t>
    </r>
    <r>
      <rPr>
        <sz val="16"/>
        <color theme="1"/>
        <rFont val="Times New Roman"/>
        <charset val="134"/>
      </rPr>
      <t xml:space="preserve">  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</si>
  <si>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13.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年政府性基金预算转移支付收支决算表</t>
    </r>
    <r>
      <rPr>
        <sz val="16"/>
        <color theme="1"/>
        <rFont val="Times New Roman"/>
        <charset val="134"/>
      </rPr>
      <t xml:space="preserve">  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</si>
  <si>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14.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年对乡镇（街道）基金转移支付分地区决算表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</si>
  <si>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15.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年基金转移支付分项目执行情况表</t>
    </r>
    <r>
      <rPr>
        <sz val="16"/>
        <color theme="1"/>
        <rFont val="Times New Roman"/>
        <charset val="134"/>
      </rPr>
      <t xml:space="preserve"> 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</si>
  <si>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16.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年国有资本经营预算收支决算表</t>
    </r>
  </si>
  <si>
    <r>
      <rPr>
        <sz val="16"/>
        <color theme="1"/>
        <rFont val="方正仿宋_GBK"/>
        <charset val="134"/>
      </rPr>
      <t>表</t>
    </r>
    <r>
      <rPr>
        <sz val="16"/>
        <color theme="1"/>
        <rFont val="Times New Roman"/>
        <charset val="134"/>
      </rPr>
      <t>17.</t>
    </r>
    <r>
      <rPr>
        <sz val="16"/>
        <color theme="1"/>
        <rFont val="方正仿宋_GBK"/>
        <charset val="134"/>
      </rPr>
      <t>酉阳自治县</t>
    </r>
    <r>
      <rPr>
        <sz val="16"/>
        <color theme="1"/>
        <rFont val="Times New Roman"/>
        <charset val="134"/>
      </rPr>
      <t>2023</t>
    </r>
    <r>
      <rPr>
        <sz val="16"/>
        <color theme="1"/>
        <rFont val="方正仿宋_GBK"/>
        <charset val="134"/>
      </rPr>
      <t>年社会保险基金预算收支决算表</t>
    </r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</si>
  <si>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</t>
    </r>
    <r>
      <rPr>
        <sz val="14"/>
        <color rgb="FF000000"/>
        <rFont val="宋体"/>
        <charset val="134"/>
      </rPr>
      <t>：</t>
    </r>
  </si>
  <si>
    <t>酉阳自治县2023年一般公共预算收支决算情况表</t>
  </si>
  <si>
    <t>单位：万元</t>
  </si>
  <si>
    <t>项　　目</t>
  </si>
  <si>
    <t>预算数</t>
  </si>
  <si>
    <t>调整
预算数</t>
  </si>
  <si>
    <t>决算数</t>
  </si>
  <si>
    <t>上年决算数</t>
  </si>
  <si>
    <t>决算数为调整预算数的%</t>
  </si>
  <si>
    <t>决算数为上年决算数的%</t>
  </si>
  <si>
    <t>调整   
预算数</t>
  </si>
  <si>
    <t>总　　计</t>
  </si>
  <si>
    <t>本级收入合计</t>
  </si>
  <si>
    <t>本级支出合计</t>
  </si>
  <si>
    <t>一、税收收入</t>
  </si>
  <si>
    <t>一、一般公共服务支出</t>
  </si>
  <si>
    <t>增值税</t>
  </si>
  <si>
    <t>二、公共安全支出</t>
  </si>
  <si>
    <t>企业所得税</t>
  </si>
  <si>
    <t>三、教育支出</t>
  </si>
  <si>
    <t>个人所得税</t>
  </si>
  <si>
    <t>四、科学技术支出</t>
  </si>
  <si>
    <t>资源税</t>
  </si>
  <si>
    <t>五、文化旅游体育与传媒支出</t>
  </si>
  <si>
    <t>城市维护建设税</t>
  </si>
  <si>
    <t>六、社会保障和就业支出</t>
  </si>
  <si>
    <t>房产税</t>
  </si>
  <si>
    <t>七、卫生健康支出</t>
  </si>
  <si>
    <t>印花税</t>
  </si>
  <si>
    <t>八、节能环保支出</t>
  </si>
  <si>
    <t>城镇土地使用税</t>
  </si>
  <si>
    <t>九、城乡社区支出</t>
  </si>
  <si>
    <t>土地增值税</t>
  </si>
  <si>
    <t>十、农林水支出</t>
  </si>
  <si>
    <t>耕地占用税</t>
  </si>
  <si>
    <t>十一、交通运输支出</t>
  </si>
  <si>
    <t>契税</t>
  </si>
  <si>
    <t>十二、资源勘探工业信息等支出</t>
  </si>
  <si>
    <t>烟叶税</t>
  </si>
  <si>
    <t>十三、商业服务业等支出</t>
  </si>
  <si>
    <t>环境保护税</t>
  </si>
  <si>
    <t>十四、金融支出</t>
  </si>
  <si>
    <t>其他税收收入</t>
  </si>
  <si>
    <t>十五、自然资源海洋气象等支出</t>
  </si>
  <si>
    <t>二、非税收入</t>
  </si>
  <si>
    <t>十六、住房保障支出</t>
  </si>
  <si>
    <t>专项收入</t>
  </si>
  <si>
    <t>十七、粮油物资储备支出</t>
  </si>
  <si>
    <t>行政事业性收费收入</t>
  </si>
  <si>
    <t>十八、灾害防治及应急管理支出</t>
  </si>
  <si>
    <t>罚没收入</t>
  </si>
  <si>
    <t>十九、预备费</t>
  </si>
  <si>
    <t>国有资源(资产)有偿使用收入</t>
  </si>
  <si>
    <t>二十、其他支出</t>
  </si>
  <si>
    <t>捐赠收入</t>
  </si>
  <si>
    <t>二十一、债务付息支出</t>
  </si>
  <si>
    <t>政府性基金收入</t>
  </si>
  <si>
    <t>二十二、债务发行费用支出</t>
  </si>
  <si>
    <t>其他收入</t>
  </si>
  <si>
    <t>转移性收入合计</t>
  </si>
  <si>
    <t>转移性支出合计</t>
  </si>
  <si>
    <t>一、上级补助收入</t>
  </si>
  <si>
    <t>一、上解上级支出</t>
  </si>
  <si>
    <t>二、动用预算稳定调节基金</t>
  </si>
  <si>
    <t>二、地方政府债务还本支出</t>
  </si>
  <si>
    <t>三、调入资金</t>
  </si>
  <si>
    <t>三、安排预算稳定调节基金</t>
  </si>
  <si>
    <t>四、地方政府债券转贷收入</t>
  </si>
  <si>
    <t>四、结转下年</t>
  </si>
  <si>
    <t>五、上年结转</t>
  </si>
  <si>
    <t>五、调出资金</t>
  </si>
  <si>
    <r>
      <rPr>
        <sz val="14"/>
        <rFont val="方正仿宋_GBK"/>
        <charset val="134"/>
      </rPr>
      <t>表</t>
    </r>
    <r>
      <rPr>
        <sz val="14"/>
        <rFont val="Times New Roman"/>
        <charset val="134"/>
      </rPr>
      <t>2</t>
    </r>
    <r>
      <rPr>
        <sz val="14"/>
        <rFont val="宋体"/>
        <charset val="134"/>
      </rPr>
      <t>：</t>
    </r>
  </si>
  <si>
    <t>酉阳自治县2023年一般公共预算支出决算表</t>
  </si>
  <si>
    <t>科目级次</t>
  </si>
  <si>
    <t>功能分类编码</t>
  </si>
  <si>
    <t>支出项目</t>
  </si>
  <si>
    <t>一般公共预算支出合计</t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</si>
  <si>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一般公共服务支出</t>
    </r>
  </si>
  <si>
    <r>
      <rPr>
        <sz val="10"/>
        <rFont val="方正楷体_GBK"/>
        <charset val="134"/>
      </rPr>
      <t xml:space="preserve">    </t>
    </r>
    <r>
      <rPr>
        <sz val="10"/>
        <rFont val="方正仿宋_GBK"/>
        <charset val="134"/>
      </rPr>
      <t>人大事务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</si>
  <si>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行政运行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</si>
  <si>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人大会议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</si>
  <si>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人大监督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</si>
  <si>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人大代表履职能力提升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</si>
  <si>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代表工作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</si>
  <si>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事业运行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</si>
  <si>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其他人大事务支出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</si>
  <si>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政协事务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</si>
  <si>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政协会议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</si>
  <si>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委员视察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</si>
  <si>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参政议政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</si>
  <si>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政府办公厅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室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及相关机构事务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</si>
  <si>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一般行政管理事务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</si>
  <si>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专项业务及机关事务管理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</si>
  <si>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信访事务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</si>
  <si>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其他政府办公厅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室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及相关机构事务支出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</si>
  <si>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发展与改革事务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</si>
  <si>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其他发展与改革事务支出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</si>
  <si>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统计信息事务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</si>
  <si>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专项统计业务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</si>
  <si>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专项普查活动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</si>
  <si>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统计抽样调查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</si>
  <si>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财政事务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</si>
  <si>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财政监察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</si>
  <si>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信息化建设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</si>
  <si>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财政委托业务支出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</si>
  <si>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税收事务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</si>
  <si>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纪检监察事务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</si>
  <si>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巡视工作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</si>
  <si>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其他纪检监察事务支出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</si>
  <si>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商贸事务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</si>
  <si>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招商引资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</si>
  <si>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其他商贸事务支出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</si>
  <si>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民族事务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</si>
  <si>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民族工作专项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</si>
  <si>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其他民族事务支出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</si>
  <si>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档案事务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</si>
  <si>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档案馆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</si>
  <si>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其他档案事务支出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</si>
  <si>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民主党派及工商联事务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</si>
  <si>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群众团体事务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</si>
  <si>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其他群众团体事务支出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</si>
  <si>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党委办公厅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室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及相关机构事务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</si>
  <si>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专项业务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</si>
  <si>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组织事务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</si>
  <si>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机关服务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</si>
  <si>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公务员事务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</si>
  <si>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其他组织事务支出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</si>
  <si>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宣传事务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</si>
  <si>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宣传管理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</si>
  <si>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统战事务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</si>
  <si>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宗教事务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</si>
  <si>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其他统战事务支出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</si>
  <si>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其他共产党事务支出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</si>
  <si>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网信事务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</si>
  <si>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其他网信事务支出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</si>
  <si>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市场监督管理事务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</si>
  <si>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市场主体管理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</si>
  <si>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市场秩序执法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</si>
  <si>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药品事务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</si>
  <si>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食品安全监管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</si>
  <si>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其他一般公共服务支出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</si>
  <si>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其他一般公共服务支出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</si>
  <si>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公共安全支出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</si>
  <si>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公安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</si>
  <si>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执法办案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</si>
  <si>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其他公安支出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</si>
  <si>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司法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</si>
  <si>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基层司法业务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</si>
  <si>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普法宣传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</si>
  <si>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公共法律服务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</si>
  <si>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社区矫正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</si>
  <si>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法治建设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</si>
  <si>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其他司法支出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</si>
  <si>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其他公共安全支出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</si>
  <si>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其他公共安全支出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</si>
  <si>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教育支出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</si>
  <si>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教育管理事务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</si>
  <si>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其他教育管理事务支出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</si>
  <si>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普通教育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</si>
  <si>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学前教育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</si>
  <si>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小学教育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</si>
  <si>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初中教育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</si>
  <si>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高中教育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</si>
  <si>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高等教育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</si>
  <si>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其他普通教育支出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</si>
  <si>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职业教育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</si>
  <si>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中等职业教育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</si>
  <si>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其他职业教育支出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</si>
  <si>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成人教育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</si>
  <si>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成人广播电视教育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</si>
  <si>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特殊教育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</si>
  <si>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特殊学校教育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</si>
  <si>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其他特殊教育支出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</si>
  <si>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进修及培训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</si>
  <si>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干部教育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</si>
  <si>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培训支出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</si>
  <si>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教育费附加安排的支出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</si>
  <si>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其他教育费附加安排的支出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</si>
  <si>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科学技术支出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</si>
  <si>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科学技术管理事务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</si>
  <si>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技术研究与开发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</si>
  <si>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其他技术研究与开发支出</t>
    </r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</si>
  <si>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方正仿宋_GBK"/>
        <charset val="134"/>
      </rPr>
      <t>科学技术普及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</si>
  <si>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机构运行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</si>
  <si>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科普活动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</si>
  <si>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其他科学技术普及支出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</si>
  <si>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其他科学技术支出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</si>
  <si>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其他科学技术支出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</si>
  <si>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文化旅游体育与传媒支出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</si>
  <si>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文化和旅游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</si>
  <si>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图书馆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</si>
  <si>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文化展示及纪念机构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</si>
  <si>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群众文化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</si>
  <si>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文化和旅游交流与合作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</si>
  <si>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文化创作与保护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</si>
  <si>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文化和旅游市场管理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</si>
  <si>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旅游宣传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</si>
  <si>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文化和旅游管理事务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</si>
  <si>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其他文化和旅游支出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</si>
  <si>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文物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</si>
  <si>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文物保护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</si>
  <si>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博物馆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</si>
  <si>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历史名城与古迹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</si>
  <si>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体育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</si>
  <si>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体育场馆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</si>
  <si>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群众体育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</si>
  <si>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其他体育支出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</si>
  <si>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新闻出版电影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</si>
  <si>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新闻通讯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</si>
  <si>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出版发行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</si>
  <si>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广播电视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</si>
  <si>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其他广播电视支出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</si>
  <si>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其他文化旅游体育与传媒支出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</si>
  <si>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宣传文化发展专项支出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</si>
  <si>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文化产业发展专项支出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</si>
  <si>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其他文化旅游体育与传媒支出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</si>
  <si>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社会保障和就业支出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</si>
  <si>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人力资源和社会保障管理事务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</si>
  <si>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综合业务管理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</si>
  <si>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劳动保障监察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</si>
  <si>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就业管理事务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</si>
  <si>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社会保险业务管理事务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</si>
  <si>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社会保险经办机构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</si>
  <si>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公共就业服务和职业技能鉴定机构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</si>
  <si>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劳动人事争议调解仲裁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</si>
  <si>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其他人力资源和社会保障管理事务支出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</si>
  <si>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民政管理事务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</si>
  <si>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社会组织管理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</si>
  <si>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行政区划和地名管理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</si>
  <si>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其他民政管理事务支出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</si>
  <si>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行政事业单位养老支出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</si>
  <si>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行政单位离退休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</si>
  <si>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机关事业单位基本养老保险缴费支出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</si>
  <si>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机关事业单位职业年金缴费支出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</si>
  <si>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其他行政事业单位养老支出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</si>
  <si>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就业补助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</si>
  <si>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就业创业服务补贴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</si>
  <si>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社会保险补贴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</si>
  <si>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公益性岗位补贴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</si>
  <si>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职业技能鉴定补贴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</si>
  <si>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就业见习补贴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</si>
  <si>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其他就业补助支出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</si>
  <si>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抚恤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</si>
  <si>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死亡抚恤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</si>
  <si>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伤残抚恤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</si>
  <si>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在乡复员、退伍军人生活补助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</si>
  <si>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义务兵优待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</si>
  <si>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农村籍退役士兵老年生活补助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</si>
  <si>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烈士纪念设施管理维护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</si>
  <si>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其他优抚支出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</si>
  <si>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退役安置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</si>
  <si>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退役士兵安置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</si>
  <si>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军队移交政府的离退休人员安置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</si>
  <si>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军队移交政府离退休干部管理机构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</si>
  <si>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退役士兵管理教育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</si>
  <si>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军队转业干部安置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</si>
  <si>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其他退役安置支出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</si>
  <si>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社会福利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</si>
  <si>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儿童福利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</si>
  <si>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老年福利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</si>
  <si>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殡葬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</si>
  <si>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养老服务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</si>
  <si>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残疾人事业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</si>
  <si>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残疾人康复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</si>
  <si>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残疾人就业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</si>
  <si>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残疾人生活和护理补贴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</si>
  <si>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其他残疾人事业支出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</si>
  <si>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红十字事业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</si>
  <si>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其他红十字事业支出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</si>
  <si>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最低生活保障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</si>
  <si>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城市最低生活保障金支出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</si>
  <si>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农村最低生活保障金支出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</si>
  <si>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临时救助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</si>
  <si>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临时救助支出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</si>
  <si>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流浪乞讨人员救助支出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</si>
  <si>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特困人员救助供养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</si>
  <si>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农村特困人员救助供养支出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</si>
  <si>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其他生活救助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</si>
  <si>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其他城市生活救助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</si>
  <si>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其他农村生活救助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</si>
  <si>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退役军人管理事务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</si>
  <si>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拥军优属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</si>
  <si>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其他退役军人事务管理支出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</si>
  <si>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其他社会保障和就业支出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</si>
  <si>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其他社会保障和就业支出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</si>
  <si>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卫生健康支出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</si>
  <si>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卫生健康管理事务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</si>
  <si>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其他卫生健康管理事务支出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</si>
  <si>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公立医院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</si>
  <si>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综合医院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</si>
  <si>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中医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民族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医院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</si>
  <si>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精神病医院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</si>
  <si>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其他公立医院支出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</si>
  <si>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基层医疗卫生机构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</si>
  <si>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城市社区卫生机构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</si>
  <si>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乡镇卫生院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</si>
  <si>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其他基层医疗卫生机构支出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</si>
  <si>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公共卫生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</si>
  <si>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疾病预防控制机构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</si>
  <si>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卫生监督机构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</si>
  <si>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妇幼保健机构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</si>
  <si>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基本公共卫生服务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</si>
  <si>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重大公共卫生服务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</si>
  <si>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其他公共卫生支出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</si>
  <si>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中医药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</si>
  <si>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中医</t>
    </r>
    <r>
      <rPr>
        <sz val="10"/>
        <rFont val="Times New Roman"/>
        <charset val="134"/>
      </rPr>
      <t>(</t>
    </r>
    <r>
      <rPr>
        <sz val="10"/>
        <rFont val="方正仿宋_GBK"/>
        <charset val="134"/>
      </rPr>
      <t>民族医</t>
    </r>
    <r>
      <rPr>
        <sz val="10"/>
        <rFont val="Times New Roman"/>
        <charset val="134"/>
      </rPr>
      <t>)</t>
    </r>
    <r>
      <rPr>
        <sz val="10"/>
        <rFont val="方正仿宋_GBK"/>
        <charset val="134"/>
      </rPr>
      <t>药专项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</si>
  <si>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计划生育事务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</si>
  <si>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计划生育服务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</si>
  <si>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行政事业单位医疗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</si>
  <si>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行政单位医疗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</si>
  <si>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事业单位医疗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</si>
  <si>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其他行政事业单位医疗支出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</si>
  <si>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财政对基本医疗保险基金的补助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</si>
  <si>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财政对城乡居民基本医疗保险基金的补助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</si>
  <si>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医疗救助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</si>
  <si>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城乡医疗救助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</si>
  <si>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其他医疗救助支出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</si>
  <si>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优抚对象医疗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</si>
  <si>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优抚对象医疗补助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</si>
  <si>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医疗保障管理事务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</si>
  <si>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医疗保障经办事务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</si>
  <si>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其他医疗保障管理事务支出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</si>
  <si>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其他卫生健康支出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</si>
  <si>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其他卫生健康支出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</si>
  <si>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节能环保支出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</si>
  <si>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环境保护管理事务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</si>
  <si>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其他环境保护管理事务支出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</si>
  <si>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环境监测与监察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</si>
  <si>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其他环境监测与监察支出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</si>
  <si>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污染防治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</si>
  <si>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大气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</si>
  <si>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水体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</si>
  <si>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固体废弃物与化学品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</si>
  <si>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土壤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</si>
  <si>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其他污染防治支出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</si>
  <si>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自然生态保护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</si>
  <si>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农村环境保护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</si>
  <si>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自然保护地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</si>
  <si>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其他自然生态保护支出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</si>
  <si>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天然林保护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</si>
  <si>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森林管护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</si>
  <si>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其他天然林保护支出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</si>
  <si>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退耕还林还草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</si>
  <si>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退耕现金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</si>
  <si>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其他退耕还林还草支出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</si>
  <si>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其他节能环保支出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</si>
  <si>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其他节能环保支出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</si>
  <si>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城乡社区支出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</si>
  <si>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城乡社区管理事务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</si>
  <si>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城管执法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</si>
  <si>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其他城乡社区管理事务支出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</si>
  <si>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城乡社区公共设施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</si>
  <si>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其他城乡社区公共设施支出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</si>
  <si>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城乡社区环境卫生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</si>
  <si>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城乡社区环境卫生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</si>
  <si>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其他城乡社区支出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</si>
  <si>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其他城乡社区支出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</si>
  <si>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农林水支出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</si>
  <si>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农业农村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</si>
  <si>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科技转化与推广服务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</si>
  <si>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病虫害控制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</si>
  <si>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农产品质量安全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</si>
  <si>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执法监管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</si>
  <si>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统计监测与信息服务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</si>
  <si>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行业业务管理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</si>
  <si>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对外交流与合作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</si>
  <si>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防灾救灾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</si>
  <si>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农业生产发展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</si>
  <si>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农村合作经济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</si>
  <si>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农业资源保护修复与利用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</si>
  <si>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渔业发展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</si>
  <si>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农田建设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</si>
  <si>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其他农业农村支出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</si>
  <si>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林业和草原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</si>
  <si>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事业机构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</si>
  <si>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森林资源培育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</si>
  <si>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森林资源管理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</si>
  <si>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森林生态效益补偿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</si>
  <si>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动植物保护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</si>
  <si>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执法与监督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</si>
  <si>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信息管理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</si>
  <si>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林区公共支出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</si>
  <si>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林业草原防灾减灾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</si>
  <si>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其他林业和草原支出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</si>
  <si>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水利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</si>
  <si>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水利工程建设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</si>
  <si>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水利工程运行与维护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</si>
  <si>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水土保持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</si>
  <si>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水资源节约管理与保护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</si>
  <si>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水质监测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</si>
  <si>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水文测报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</si>
  <si>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防汛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</si>
  <si>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抗旱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</si>
  <si>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农村水利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</si>
  <si>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大中型水库移民后期扶持专项支出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</si>
  <si>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其他水利支出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</si>
  <si>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巩固脱贫攻坚成果衔接乡村振兴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</si>
  <si>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农村基础设施建设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</si>
  <si>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生产发展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</si>
  <si>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社会发展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</si>
  <si>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贷款奖补和贴息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</si>
  <si>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其他巩固脱贫攻坚成果衔接乡村振兴支出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</si>
  <si>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农村综合改革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</si>
  <si>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对村级公益事业建设的补助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</si>
  <si>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对村民委员会和村党支部的补助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</si>
  <si>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普惠金融发展支出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</si>
  <si>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农业保险保费补贴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</si>
  <si>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创业担保贷款贴息及奖补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</si>
  <si>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其他农林水支出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</si>
  <si>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其他农林水支出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</si>
  <si>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交通运输支出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</si>
  <si>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公路水路运输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</si>
  <si>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公路建设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</si>
  <si>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公路养护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</si>
  <si>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公路运输管理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</si>
  <si>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水路运输管理支出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</si>
  <si>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其他公路水路运输支出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</si>
  <si>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铁路运输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</si>
  <si>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其他铁路运输支出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</si>
  <si>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车辆购置税支出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</si>
  <si>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车辆购置税用于公路等基础设施建设支出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</si>
  <si>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其他交通运输支出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</si>
  <si>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其他交通运输支出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</si>
  <si>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资源勘探工业信息等支出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</si>
  <si>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工业和信息产业监管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</si>
  <si>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其他工业和信息产业监管支出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</si>
  <si>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国有资产监管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</si>
  <si>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其他国有资产监管支出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</si>
  <si>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支持中小企业发展和管理支出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</si>
  <si>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中小企业发展专项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</si>
  <si>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其他支持中小企业发展和管理支出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</si>
  <si>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其他资源勘探工业信息等支出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</si>
  <si>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其他资源勘探工业信息等支出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</si>
  <si>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商业服务业等支出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</si>
  <si>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商业流通事务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</si>
  <si>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民贸民品贷款贴息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</si>
  <si>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其他商业流通事务支出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</si>
  <si>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涉外发展服务支出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</si>
  <si>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其他涉外发展服务支出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</si>
  <si>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其他商业服务业等支出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</si>
  <si>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其他商业服务业等支出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</si>
  <si>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自然资源海洋气象等支出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</si>
  <si>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自然资源事务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</si>
  <si>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自然资源利用与保护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</si>
  <si>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其他自然资源事务支出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</si>
  <si>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气象事务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</si>
  <si>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气象事业机构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</si>
  <si>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其他气象事务支出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</si>
  <si>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住房保障支出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</si>
  <si>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保障性安居工程支出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</si>
  <si>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廉租住房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</si>
  <si>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棚户区改造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</si>
  <si>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农村危房改造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</si>
  <si>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老旧小区改造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</si>
  <si>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住房改革支出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</si>
  <si>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住房公积金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</si>
  <si>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城乡社区住宅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</si>
  <si>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其他城乡社区住宅支出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</si>
  <si>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粮油物资储备支出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</si>
  <si>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粮油物资事务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</si>
  <si>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其他粮油物资事务支出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</si>
  <si>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灾害防治及应急管理支出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</si>
  <si>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应急管理事务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</si>
  <si>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灾害风险防治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</si>
  <si>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安全监管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</si>
  <si>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应急救援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</si>
  <si>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其他应急管理支出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</si>
  <si>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消防救援事务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</si>
  <si>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自然灾害防治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</si>
  <si>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地质灾害防治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</si>
  <si>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森林草原防灾减灾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</si>
  <si>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其他自然灾害防治支出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</si>
  <si>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自然灾害救灾及恢复重建支出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</si>
  <si>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自然灾害救灾补助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</si>
  <si>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其他自然灾害救灾及恢复重建支出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</si>
  <si>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其他支出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</si>
  <si>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其他支出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</si>
  <si>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其他支出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</si>
  <si>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债务付息支出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</si>
  <si>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地方政府一般债务付息支出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</si>
  <si>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地方政府一般债券付息支出</t>
    </r>
  </si>
  <si>
    <r>
      <rPr>
        <sz val="10"/>
        <rFont val="Times New Roman"/>
        <charset val="134"/>
      </rPr>
      <t xml:space="preserve">      </t>
    </r>
    <r>
      <rPr>
        <sz val="10"/>
        <rFont val="方正仿宋_GBK"/>
        <charset val="134"/>
      </rPr>
      <t>地方政府向国际组织借款付息支出</t>
    </r>
  </si>
  <si>
    <r>
      <rPr>
        <sz val="10"/>
        <rFont val="Times New Roman"/>
        <charset val="134"/>
      </rPr>
      <t xml:space="preserve">  </t>
    </r>
    <r>
      <rPr>
        <sz val="10"/>
        <rFont val="方正仿宋_GBK"/>
        <charset val="134"/>
      </rPr>
      <t>债务发行费用支出</t>
    </r>
  </si>
  <si>
    <r>
      <rPr>
        <sz val="10"/>
        <rFont val="Times New Roman"/>
        <charset val="134"/>
      </rPr>
      <t xml:space="preserve">    </t>
    </r>
    <r>
      <rPr>
        <sz val="10"/>
        <rFont val="方正仿宋_GBK"/>
        <charset val="134"/>
      </rPr>
      <t>地方政府一般债务发行费用支出</t>
    </r>
  </si>
  <si>
    <r>
      <rPr>
        <sz val="14"/>
        <rFont val="方正仿宋_GBK"/>
        <charset val="134"/>
      </rPr>
      <t>表</t>
    </r>
    <r>
      <rPr>
        <sz val="14"/>
        <rFont val="Times New Roman"/>
        <charset val="134"/>
      </rPr>
      <t>3</t>
    </r>
    <r>
      <rPr>
        <sz val="14"/>
        <rFont val="宋体"/>
        <charset val="134"/>
      </rPr>
      <t>：</t>
    </r>
  </si>
  <si>
    <t>酉阳自治县2023年一般公共预算基本支出决算表</t>
  </si>
  <si>
    <t>（按经济分类科目）</t>
  </si>
  <si>
    <t>本级基本支出合计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</si>
  <si>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</si>
  <si>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</si>
  <si>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</si>
  <si>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</si>
  <si>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</si>
  <si>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</si>
  <si>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</si>
  <si>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</si>
  <si>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</si>
  <si>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</si>
  <si>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</si>
  <si>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</si>
  <si>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</si>
  <si>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</si>
  <si>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</si>
  <si>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</si>
  <si>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</si>
  <si>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</si>
  <si>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</si>
  <si>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</si>
  <si>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</si>
  <si>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</si>
  <si>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</si>
  <si>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</si>
  <si>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</si>
  <si>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</si>
  <si>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</si>
  <si>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</si>
  <si>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</si>
  <si>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</si>
  <si>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</si>
  <si>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</si>
  <si>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</si>
  <si>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</si>
  <si>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</si>
  <si>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</si>
  <si>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</si>
  <si>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</si>
  <si>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</si>
  <si>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</si>
  <si>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</si>
  <si>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</si>
  <si>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</si>
  <si>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</si>
  <si>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</si>
  <si>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</si>
  <si>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>其他支出</t>
  </si>
  <si>
    <t xml:space="preserve">  其他支出</t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</si>
  <si>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4</t>
    </r>
    <r>
      <rPr>
        <sz val="14"/>
        <color rgb="FF000000"/>
        <rFont val="宋体"/>
        <charset val="134"/>
      </rPr>
      <t>：</t>
    </r>
  </si>
  <si>
    <t>酉阳自治县2023年一般公共预算转移性收入决算表</t>
  </si>
  <si>
    <r>
      <rPr>
        <sz val="11"/>
        <color rgb="FF000000"/>
        <rFont val="方正黑体_GBK"/>
        <charset val="134"/>
      </rPr>
      <t>收</t>
    </r>
    <r>
      <rPr>
        <sz val="11"/>
        <color rgb="FF000000"/>
        <rFont val="宋体"/>
        <charset val="134"/>
      </rPr>
      <t>　　</t>
    </r>
    <r>
      <rPr>
        <sz val="11"/>
        <color rgb="FF000000"/>
        <rFont val="方正黑体_GBK"/>
        <charset val="134"/>
      </rPr>
      <t>入</t>
    </r>
  </si>
  <si>
    <r>
      <rPr>
        <sz val="11"/>
        <color rgb="FF000000"/>
        <rFont val="方正黑体_GBK"/>
        <charset val="134"/>
      </rPr>
      <t>决算数为上年决算数的</t>
    </r>
    <r>
      <rPr>
        <sz val="11"/>
        <color rgb="FF000000"/>
        <rFont val="Times New Roman"/>
        <charset val="134"/>
      </rPr>
      <t>%</t>
    </r>
  </si>
  <si>
    <t>（一）一般性转移支付收入</t>
  </si>
  <si>
    <t xml:space="preserve">增值税和消费税税收返还 </t>
  </si>
  <si>
    <t>所得税基数返还</t>
  </si>
  <si>
    <t>增值税“五五分享”税收返还收入</t>
  </si>
  <si>
    <t>体制补助</t>
  </si>
  <si>
    <t xml:space="preserve">均衡性转移支付 </t>
  </si>
  <si>
    <t>革命老区转移支付</t>
  </si>
  <si>
    <t>民族地区转移支付</t>
  </si>
  <si>
    <t>巩固脱贫攻坚成果衔接乡村振兴转移支付付收入</t>
  </si>
  <si>
    <t>欠发达地区转移支付</t>
  </si>
  <si>
    <t xml:space="preserve">县级基本财力保障机制奖补资金 </t>
  </si>
  <si>
    <t xml:space="preserve">结算补助 </t>
  </si>
  <si>
    <t xml:space="preserve">产粮（油）大县奖励资金 </t>
  </si>
  <si>
    <t xml:space="preserve">重点生态功能区转移支付 </t>
  </si>
  <si>
    <t xml:space="preserve">固定数额补助 </t>
  </si>
  <si>
    <t>增值税留抵退税转移支付收入</t>
  </si>
  <si>
    <t>其他退税减税降费转移支付收入</t>
  </si>
  <si>
    <t>补充县区财力转移支付收入</t>
  </si>
  <si>
    <t>其他一般性转移支付收入</t>
  </si>
  <si>
    <t>共同财政事权转移支付</t>
  </si>
  <si>
    <t>一般公共服务共同财政事权转移支付</t>
  </si>
  <si>
    <t>公共安全共同财政事权转移支付</t>
  </si>
  <si>
    <t>教育共同财政事权转移支付</t>
  </si>
  <si>
    <t>科学技术共同财政事权转移支付</t>
  </si>
  <si>
    <t>文化旅游体育与传媒共同财政事权转移支付支出</t>
  </si>
  <si>
    <t>社会保障和就业共同财政事权转移支付支出</t>
  </si>
  <si>
    <t>医疗卫生共同财政事权转移支付支出</t>
  </si>
  <si>
    <t>节能环保共同财政事权转移支付支出</t>
  </si>
  <si>
    <t>交通运输共同财政事权转移支付收入</t>
  </si>
  <si>
    <t>农林水共同财政事权转移支付支出</t>
  </si>
  <si>
    <t xml:space="preserve">住房保障共同财政事权转移支付收入  </t>
  </si>
  <si>
    <t>灾害防治及应急管理共同财政事权转移支付收入</t>
  </si>
  <si>
    <t>（二）专项转移支付收入</t>
  </si>
  <si>
    <t>一般公共服务</t>
  </si>
  <si>
    <t>教育</t>
  </si>
  <si>
    <t>社会保障和就业支出</t>
  </si>
  <si>
    <t>卫生健康</t>
  </si>
  <si>
    <t>科学技术</t>
  </si>
  <si>
    <t>文化旅游体育与传媒</t>
  </si>
  <si>
    <t>节能环保</t>
  </si>
  <si>
    <t>城乡社区</t>
  </si>
  <si>
    <t>农林水</t>
  </si>
  <si>
    <t>交通运输</t>
  </si>
  <si>
    <t>资源勘探信息等</t>
  </si>
  <si>
    <t>商业服务业等</t>
  </si>
  <si>
    <t>自然资源海洋气象等</t>
  </si>
  <si>
    <t>住房保障</t>
  </si>
  <si>
    <t>粮油物资储备</t>
  </si>
  <si>
    <t>灾害防治及应急管理</t>
  </si>
  <si>
    <t>二、债券转贷收入</t>
  </si>
  <si>
    <t>三、上年结转</t>
  </si>
  <si>
    <t>四、调入预算稳定调节基金</t>
  </si>
  <si>
    <t>五、调入资金</t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</si>
  <si>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宋体"/>
        <charset val="134"/>
      </rPr>
      <t>：</t>
    </r>
  </si>
  <si>
    <t>酉阳自治县2023年一般公共预算转移性支出决算表</t>
  </si>
  <si>
    <t>较上年增长</t>
  </si>
  <si>
    <t>支　　出</t>
  </si>
  <si>
    <t>（一）体制上解</t>
  </si>
  <si>
    <t>（二）专项上解</t>
  </si>
  <si>
    <t>二、债券还本支出</t>
  </si>
  <si>
    <t>三、结转下年支出</t>
  </si>
  <si>
    <t>四、安排预算稳定调节基金</t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</si>
  <si>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6</t>
    </r>
    <r>
      <rPr>
        <sz val="14"/>
        <color rgb="FF000000"/>
        <rFont val="宋体"/>
        <charset val="134"/>
      </rPr>
      <t>：</t>
    </r>
  </si>
  <si>
    <t>酉阳自治县2023年对乡镇（街道）转移支付分地区决算表</t>
  </si>
  <si>
    <t>地　　区</t>
  </si>
  <si>
    <t>2023年决算数</t>
  </si>
  <si>
    <t>小计</t>
  </si>
  <si>
    <t>一般性转移支付</t>
  </si>
  <si>
    <t>专项转移支付</t>
  </si>
  <si>
    <t>合计</t>
  </si>
  <si>
    <t>桃花源街道</t>
  </si>
  <si>
    <t>钟多街道</t>
  </si>
  <si>
    <t>龙潭镇</t>
  </si>
  <si>
    <t>麻旺镇</t>
  </si>
  <si>
    <t>泔溪镇</t>
  </si>
  <si>
    <t>酉酬镇</t>
  </si>
  <si>
    <t>大溪镇</t>
  </si>
  <si>
    <t>酉水河镇</t>
  </si>
  <si>
    <t>兴隆镇</t>
  </si>
  <si>
    <t>黑水镇</t>
  </si>
  <si>
    <t>苍岭镇</t>
  </si>
  <si>
    <t>龚滩镇</t>
  </si>
  <si>
    <t>丁市镇</t>
  </si>
  <si>
    <t>小河镇</t>
  </si>
  <si>
    <t>李溪镇</t>
  </si>
  <si>
    <t>板溪镇</t>
  </si>
  <si>
    <t>涂市镇</t>
  </si>
  <si>
    <t>铜鼓镇</t>
  </si>
  <si>
    <t>车田乡</t>
  </si>
  <si>
    <t>腴地乡</t>
  </si>
  <si>
    <t>可大乡</t>
  </si>
  <si>
    <t>偏柏乡</t>
  </si>
  <si>
    <t>五福镇</t>
  </si>
  <si>
    <t>木叶乡</t>
  </si>
  <si>
    <t>毛坝乡</t>
  </si>
  <si>
    <t>花田乡</t>
  </si>
  <si>
    <t>庙溪乡</t>
  </si>
  <si>
    <t>浪坪乡</t>
  </si>
  <si>
    <t>双泉乡</t>
  </si>
  <si>
    <t>清泉乡</t>
  </si>
  <si>
    <t>两罾乡</t>
  </si>
  <si>
    <t>后坪乡</t>
  </si>
  <si>
    <t>天馆乡</t>
  </si>
  <si>
    <t>宜居乡</t>
  </si>
  <si>
    <t>万木镇</t>
  </si>
  <si>
    <t>楠木乡</t>
  </si>
  <si>
    <t>板桥乡</t>
  </si>
  <si>
    <t>官清乡</t>
  </si>
  <si>
    <t>南腰界镇</t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</si>
  <si>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7</t>
    </r>
    <r>
      <rPr>
        <sz val="14"/>
        <color indexed="8"/>
        <rFont val="方正仿宋_GBK"/>
        <charset val="134"/>
      </rPr>
      <t>：</t>
    </r>
  </si>
  <si>
    <t xml:space="preserve">酉阳自治县2023年对乡镇（街道）转移支付分项目执行情况表 </t>
  </si>
  <si>
    <t>（分项目）</t>
  </si>
  <si>
    <t>一、一般性转移支付</t>
  </si>
  <si>
    <t>1.基本支出（工资福利支出、对个人家庭的补助、商品服务支出）</t>
  </si>
  <si>
    <t>2.经常性专项</t>
  </si>
  <si>
    <t>二、专项转移支付</t>
  </si>
  <si>
    <t>1.农林水</t>
  </si>
  <si>
    <t>2.节能环保</t>
  </si>
  <si>
    <t>3.村级支出</t>
  </si>
  <si>
    <t>4.灾害处置</t>
  </si>
  <si>
    <t>5.社会保障</t>
  </si>
  <si>
    <t>6.住房保障</t>
  </si>
  <si>
    <t>7.卫生健康</t>
  </si>
  <si>
    <t>8.公共安全</t>
  </si>
  <si>
    <t>9.自然资源</t>
  </si>
  <si>
    <t>10.城乡社区</t>
  </si>
  <si>
    <t xml:space="preserve">11.交通及文化 </t>
  </si>
  <si>
    <t>12.其他支出</t>
  </si>
  <si>
    <t>注：1.本表中项目为县对乡镇转移支付全部项目，包括年度中增加的转移支付项目。
    2.年度执行中由于转移支付增加，统筹上年结转等来源，转移支付规模较年初有所增加。</t>
  </si>
  <si>
    <r>
      <rPr>
        <sz val="14"/>
        <rFont val="方正仿宋_GBK"/>
        <charset val="134"/>
      </rPr>
      <t>表</t>
    </r>
    <r>
      <rPr>
        <sz val="14"/>
        <rFont val="Times New Roman"/>
        <charset val="134"/>
      </rPr>
      <t>8</t>
    </r>
    <r>
      <rPr>
        <sz val="14"/>
        <rFont val="宋体"/>
        <charset val="134"/>
      </rPr>
      <t>：</t>
    </r>
  </si>
  <si>
    <t>酉阳自治县2023年政府债务余额决算表</t>
  </si>
  <si>
    <t>单位：亿元</t>
  </si>
  <si>
    <t>额　　度</t>
  </si>
  <si>
    <t>一、2022年末地方政府债务余额</t>
  </si>
  <si>
    <t>其中：一般债务</t>
  </si>
  <si>
    <t>专项债务</t>
  </si>
  <si>
    <t>二、2022年末地方政府债务限额</t>
  </si>
  <si>
    <t>三、2023年地方政府债务发行决算数</t>
  </si>
  <si>
    <t>新增一般债券发行额</t>
  </si>
  <si>
    <t>再融资一般债券发行额</t>
  </si>
  <si>
    <t>新增专项债券发行额</t>
  </si>
  <si>
    <t>再融资专项债券发行额</t>
  </si>
  <si>
    <t>四、2023年地方政府债务还本支出决算数</t>
  </si>
  <si>
    <t>一般债务还本支出</t>
  </si>
  <si>
    <t>专项债务还本支出</t>
  </si>
  <si>
    <t>五、2023年地方政府债务付息决算数</t>
  </si>
  <si>
    <t>一般债务付息支出</t>
  </si>
  <si>
    <t>专项债务付息支出</t>
  </si>
  <si>
    <t>六、2023年末地方政府债务余额决算数</t>
  </si>
  <si>
    <t>七、2023年地方政府债务限额</t>
  </si>
  <si>
    <r>
      <rPr>
        <sz val="14"/>
        <rFont val="方正仿宋_GBK"/>
        <charset val="134"/>
      </rPr>
      <t>表</t>
    </r>
    <r>
      <rPr>
        <sz val="14"/>
        <rFont val="Times New Roman"/>
        <charset val="134"/>
      </rPr>
      <t>9</t>
    </r>
    <r>
      <rPr>
        <sz val="14"/>
        <rFont val="方正仿宋_GBK"/>
        <charset val="134"/>
      </rPr>
      <t>：</t>
    </r>
  </si>
  <si>
    <t>酉阳自治县2023年政府债券使用情况表</t>
  </si>
  <si>
    <t>序号</t>
  </si>
  <si>
    <t>项目名称</t>
  </si>
  <si>
    <t>项目领域</t>
  </si>
  <si>
    <t>项目主管部门</t>
  </si>
  <si>
    <t>债券性质</t>
  </si>
  <si>
    <t>债券发行规模</t>
  </si>
  <si>
    <t>发行时间（年/月）</t>
  </si>
  <si>
    <t>酉阳县大水坝水库工程</t>
  </si>
  <si>
    <t>农林水利</t>
  </si>
  <si>
    <t>水务局</t>
  </si>
  <si>
    <t>专项债券</t>
  </si>
  <si>
    <t>酉阳县桃花源新城文化旅游建设项目</t>
  </si>
  <si>
    <t>文化旅游</t>
  </si>
  <si>
    <t>文旅委</t>
  </si>
  <si>
    <t>酉阳县餐厨废弃物资源化利用和无害化处置项目</t>
  </si>
  <si>
    <t>城镇污水垃圾处理</t>
  </si>
  <si>
    <t>环保局</t>
  </si>
  <si>
    <t>酉阳县凤凰山殡仪馆建设项目</t>
  </si>
  <si>
    <t>其他社会事业</t>
  </si>
  <si>
    <t>民政局</t>
  </si>
  <si>
    <t>重庆市酉阳县桃花源水库工程</t>
  </si>
  <si>
    <t>水利</t>
  </si>
  <si>
    <t>酉阳县中医院迁建项目二期工程</t>
  </si>
  <si>
    <t>医疗</t>
  </si>
  <si>
    <t>卫健委</t>
  </si>
  <si>
    <t>桃花源新城双福龙池片区棚户区改造项目（二期）</t>
  </si>
  <si>
    <t>棚改专项债券</t>
  </si>
  <si>
    <t>住建委</t>
  </si>
  <si>
    <t>酉阳县桃花源新城双福龙池片区棚户区改造项目（二期）</t>
  </si>
  <si>
    <t>棚户区改造</t>
  </si>
  <si>
    <t>酉阳县桃花源新城东流口片区棚户区改造项目</t>
  </si>
  <si>
    <t>和平村小路坡至八面山通畅公路</t>
  </si>
  <si>
    <t>道路建设</t>
  </si>
  <si>
    <t>交通局</t>
  </si>
  <si>
    <t>一般债券</t>
  </si>
  <si>
    <t>S522至河湾连接线工程</t>
  </si>
  <si>
    <t>义务教育校舍及附属设施建设项目</t>
  </si>
  <si>
    <t>义务教育</t>
  </si>
  <si>
    <t>教委</t>
  </si>
  <si>
    <t>乡镇医疗机构基础设施建设项目</t>
  </si>
  <si>
    <t>精神病医院医疗设备、信息化、办公设备采购项目</t>
  </si>
  <si>
    <t>2023年公共照明项目</t>
  </si>
  <si>
    <t>基础设施</t>
  </si>
  <si>
    <t>小型水库雨水情测报及安全监测设施建设项目</t>
  </si>
  <si>
    <t>茶耳岩水库除险加固项目</t>
  </si>
  <si>
    <t>水库维修养护（含白蚁整治）项目</t>
  </si>
  <si>
    <t>钟多街道观音阁至龙洞连接工程</t>
  </si>
  <si>
    <t>铜鼓至花田公路路面改造工程</t>
  </si>
  <si>
    <t>2022年农村公路安装防护栏工程（第二批）</t>
  </si>
  <si>
    <t>桃花源街道天山堡村乔木坨-天山堡公路改建工程</t>
  </si>
  <si>
    <t>桃花源街道天山堡村乔木坨-天山堡公路改扩建工程</t>
  </si>
  <si>
    <t>ICU、血透室、外科二楼、内科楼病房及外科大楼外墙装饰装修改造</t>
  </si>
  <si>
    <t>黑水大涵至双石公路生态修复工程</t>
  </si>
  <si>
    <t>大溪镇笔山坝酉水河大桥工程</t>
  </si>
  <si>
    <t>乡镇通畅路路面大修工程</t>
  </si>
  <si>
    <t>2022年农村公路安全防护综合治理工程（第一批）</t>
  </si>
  <si>
    <t>再融资债券</t>
  </si>
  <si>
    <t>国内债务还本</t>
  </si>
  <si>
    <r>
      <rPr>
        <sz val="14"/>
        <rFont val="方正仿宋_GBK"/>
        <charset val="134"/>
      </rPr>
      <t>表</t>
    </r>
    <r>
      <rPr>
        <sz val="14"/>
        <rFont val="Times New Roman"/>
        <charset val="134"/>
      </rPr>
      <t>10</t>
    </r>
    <r>
      <rPr>
        <sz val="14"/>
        <rFont val="方正仿宋_GBK"/>
        <charset val="134"/>
      </rPr>
      <t>：</t>
    </r>
  </si>
  <si>
    <t>酉阳自治县2023年专项债券项目实施进度情况表</t>
  </si>
  <si>
    <t>实际支出金额</t>
  </si>
  <si>
    <t>实际支出进度（%）</t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</si>
  <si>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11</t>
    </r>
    <r>
      <rPr>
        <sz val="14"/>
        <color indexed="8"/>
        <rFont val="方正仿宋_GBK"/>
        <charset val="134"/>
      </rPr>
      <t>：</t>
    </r>
  </si>
  <si>
    <t>酉阳自治县2023年政府性基金预算收支决算表</t>
  </si>
  <si>
    <t>调整  
预算数</t>
  </si>
  <si>
    <t>上年  
决算数</t>
  </si>
  <si>
    <t>上年   
决算数</t>
  </si>
  <si>
    <t>县级收入合计</t>
  </si>
  <si>
    <t>县级支出合计</t>
  </si>
  <si>
    <t>一、农网还贷资金收入</t>
  </si>
  <si>
    <t>一、社会保障和就业支出</t>
  </si>
  <si>
    <t>二、城市公用事业附加收入</t>
  </si>
  <si>
    <t>二、城乡社区支出</t>
  </si>
  <si>
    <t>三、国有土地收益基金收入</t>
  </si>
  <si>
    <t>三、农林水支出</t>
  </si>
  <si>
    <t>四、农业土地开发资金收入</t>
  </si>
  <si>
    <t>四、文化旅游与传媒支出</t>
  </si>
  <si>
    <t>五、国有土地使用权出让收入</t>
  </si>
  <si>
    <t>五、其他支出</t>
  </si>
  <si>
    <t>六、大中型水库库区基金收入</t>
  </si>
  <si>
    <t>六、债务付息支出</t>
  </si>
  <si>
    <t>七、彩票公益金收入</t>
  </si>
  <si>
    <t>七、债务发行费用支出</t>
  </si>
  <si>
    <t>八、城市基础设施配套费收入</t>
  </si>
  <si>
    <t>八、抗疫特别国债安排的支出</t>
  </si>
  <si>
    <t>九、污水处理费收入</t>
  </si>
  <si>
    <t>十、其他政府性基金专项债务对应项目专项收入</t>
  </si>
  <si>
    <t>三、结转下年</t>
  </si>
  <si>
    <t>四、调入资金</t>
  </si>
  <si>
    <t>四、调出资金</t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</si>
  <si>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12</t>
    </r>
    <r>
      <rPr>
        <sz val="14"/>
        <color indexed="8"/>
        <rFont val="方正仿宋_GBK"/>
        <charset val="134"/>
      </rPr>
      <t>：</t>
    </r>
  </si>
  <si>
    <t>酉阳自治县2023年政府性基金预算本级支出决算表</t>
  </si>
  <si>
    <t>支出</t>
  </si>
  <si>
    <t>政府性基金预算支出合计</t>
  </si>
  <si>
    <t xml:space="preserve">  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</si>
  <si>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</si>
  <si>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</si>
  <si>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</si>
  <si>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</si>
  <si>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城乡社区支出</t>
  </si>
  <si>
    <t xml:space="preserve">    国有土地使用权出让收入安排的支出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</si>
  <si>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</si>
  <si>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</si>
  <si>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</si>
  <si>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农业农村生态环境支出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</si>
  <si>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</si>
  <si>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</si>
  <si>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</si>
  <si>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</si>
  <si>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</si>
  <si>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其他城市基础设施配套费安排的支出</t>
  </si>
  <si>
    <t xml:space="preserve">    污水处理费安排的支出</t>
  </si>
  <si>
    <t xml:space="preserve">      污水处理设施建设和运营</t>
  </si>
  <si>
    <t xml:space="preserve">    棚户区改造专项债券收入安排的支出</t>
  </si>
  <si>
    <t xml:space="preserve">      其他棚户区改造专项债券收入安排的支出</t>
  </si>
  <si>
    <t xml:space="preserve">  农林水支出</t>
  </si>
  <si>
    <t xml:space="preserve">    大中型水库库区基金安排的支出</t>
  </si>
  <si>
    <t xml:space="preserve">    三峡水库库区基金支出</t>
  </si>
  <si>
    <t xml:space="preserve">      其他三峡水库库区基金支出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</si>
  <si>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</si>
  <si>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</si>
  <si>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</si>
  <si>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</si>
  <si>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</si>
  <si>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</si>
  <si>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</si>
  <si>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</si>
  <si>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</si>
  <si>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债务付息支出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</si>
  <si>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</si>
  <si>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</si>
  <si>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</si>
  <si>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</si>
  <si>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 xml:space="preserve">      其他地方自行试点项目收益专项债券付息支出</t>
  </si>
  <si>
    <t xml:space="preserve">  债务发行费用支出</t>
  </si>
  <si>
    <t xml:space="preserve">    地方政府专项债务发行费用支出</t>
  </si>
  <si>
    <t xml:space="preserve">      棚户区改造专项债券发行费用支出</t>
  </si>
  <si>
    <r>
      <rPr>
        <sz val="14"/>
        <color theme="1"/>
        <rFont val="方正仿宋_GBK"/>
        <charset val="134"/>
      </rPr>
      <t>表</t>
    </r>
    <r>
      <rPr>
        <sz val="14"/>
        <color theme="1"/>
        <rFont val="Times New Roman"/>
        <charset val="134"/>
      </rPr>
      <t>13</t>
    </r>
    <r>
      <rPr>
        <sz val="14"/>
        <color theme="1"/>
        <rFont val="方正仿宋_GBK"/>
        <charset val="134"/>
      </rPr>
      <t>：</t>
    </r>
  </si>
  <si>
    <t xml:space="preserve">酉阳自治县2023年政府性基金预算转移支付收支决算表 </t>
  </si>
  <si>
    <t xml:space="preserve"> </t>
  </si>
  <si>
    <t>收       入</t>
  </si>
  <si>
    <t>支        出</t>
  </si>
  <si>
    <t>一、上解支出</t>
  </si>
  <si>
    <t>二、调出资金</t>
  </si>
  <si>
    <t>社会保障和就业</t>
  </si>
  <si>
    <t>三、地方政府债务还本支出</t>
  </si>
  <si>
    <t>四、年终结余</t>
  </si>
  <si>
    <t>其他</t>
  </si>
  <si>
    <r>
      <rPr>
        <sz val="14"/>
        <color rgb="FF000000"/>
        <rFont val="方正仿宋_GBK"/>
        <charset val="134"/>
      </rPr>
      <t>表</t>
    </r>
    <r>
      <rPr>
        <sz val="14"/>
        <color rgb="FF000000"/>
        <rFont val="Times New Roman"/>
        <charset val="134"/>
      </rPr>
      <t>14</t>
    </r>
    <r>
      <rPr>
        <sz val="14"/>
        <color rgb="FF000000"/>
        <rFont val="方正仿宋_GBK"/>
        <charset val="134"/>
      </rPr>
      <t>：</t>
    </r>
  </si>
  <si>
    <t>酉阳自治县2023年对乡镇（街道）基金转移支付分地区决算表</t>
  </si>
  <si>
    <r>
      <rPr>
        <sz val="10"/>
        <rFont val="方正楷体_GBK"/>
        <charset val="134"/>
      </rPr>
      <t>单位：万元</t>
    </r>
  </si>
  <si>
    <r>
      <rPr>
        <sz val="11"/>
        <rFont val="方正黑体_GBK"/>
        <charset val="134"/>
      </rPr>
      <t>地　　区</t>
    </r>
  </si>
  <si>
    <r>
      <rPr>
        <sz val="11"/>
        <rFont val="方正黑体_GBK"/>
        <charset val="134"/>
      </rPr>
      <t>决算数</t>
    </r>
  </si>
  <si>
    <r>
      <rPr>
        <b/>
        <sz val="10"/>
        <rFont val="方正楷体_GBK"/>
        <charset val="134"/>
      </rPr>
      <t>合计</t>
    </r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</si>
  <si>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15</t>
    </r>
    <r>
      <rPr>
        <sz val="14"/>
        <color indexed="8"/>
        <rFont val="方正仿宋_GBK"/>
        <charset val="134"/>
      </rPr>
      <t>：</t>
    </r>
  </si>
  <si>
    <t xml:space="preserve">酉阳自治县2023年基金转移支付分项目执行情况表 </t>
  </si>
  <si>
    <t>项目</t>
  </si>
  <si>
    <t>补助乡镇（街道）合计</t>
  </si>
  <si>
    <t>城乡社区支出</t>
  </si>
  <si>
    <t>农林水支出</t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</si>
  <si>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16</t>
    </r>
    <r>
      <rPr>
        <sz val="14"/>
        <color indexed="8"/>
        <rFont val="方正仿宋_GBK"/>
        <charset val="134"/>
      </rPr>
      <t>：</t>
    </r>
  </si>
  <si>
    <t>酉阳自治县2023年国有资本经营预算收支决算表</t>
  </si>
  <si>
    <t>调整预算数</t>
  </si>
  <si>
    <t>去年决算数</t>
  </si>
  <si>
    <t>一、利润收入</t>
  </si>
  <si>
    <t>一、解决历史遗留问题及改革成本支出</t>
  </si>
  <si>
    <t>二、股利、股息收入</t>
  </si>
  <si>
    <t xml:space="preserve">  “三供一业”移交补助支出</t>
  </si>
  <si>
    <t>三、产权转让收入</t>
  </si>
  <si>
    <t xml:space="preserve">  其他历史遗留及改革成本支出</t>
  </si>
  <si>
    <t>四、清算收入</t>
  </si>
  <si>
    <t xml:space="preserve">  国有企业退休人员社会化管理补助支出</t>
  </si>
  <si>
    <t>五、其他国有资本经营预算收入</t>
  </si>
  <si>
    <t>二、国有企业资本金注入</t>
  </si>
  <si>
    <t xml:space="preserve">  公益性设施投资支出</t>
  </si>
  <si>
    <t xml:space="preserve">  前瞻性战略性产业发展</t>
  </si>
  <si>
    <t xml:space="preserve">  生态环境保护支出</t>
  </si>
  <si>
    <t xml:space="preserve">  其他国有资本金注入</t>
  </si>
  <si>
    <t>三、金融企业国有资本经营预算支出</t>
  </si>
  <si>
    <t xml:space="preserve">  资本性支出</t>
  </si>
  <si>
    <t>四、其他国有资本经营预算支出</t>
  </si>
  <si>
    <t xml:space="preserve">  其他国有资本经营预算支出  </t>
  </si>
  <si>
    <t>二、上年结转</t>
  </si>
  <si>
    <t>二、结转下年</t>
  </si>
  <si>
    <t>三、调出资金</t>
  </si>
  <si>
    <r>
      <rPr>
        <sz val="14"/>
        <color indexed="8"/>
        <rFont val="方正仿宋_GBK"/>
        <charset val="134"/>
      </rPr>
      <t>表</t>
    </r>
    <r>
      <rPr>
        <sz val="14"/>
        <color indexed="8"/>
        <rFont val="Times New Roman"/>
        <charset val="134"/>
      </rPr>
      <t>17</t>
    </r>
    <r>
      <rPr>
        <sz val="14"/>
        <color indexed="8"/>
        <rFont val="方正仿宋_GBK"/>
        <charset val="134"/>
      </rPr>
      <t>：</t>
    </r>
  </si>
  <si>
    <t>酉阳自治县2023年社会保险基金预算收支决算表</t>
  </si>
  <si>
    <t>收        入</t>
  </si>
  <si>
    <t>决算数为预算数的%</t>
  </si>
  <si>
    <t>此表无数据</t>
  </si>
  <si>
    <t>备注：社会保险基金全市统筹，我县社会保险基金决算收支由市级统一公开</t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</si>
</sst>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??_-;_-@_-"/>
    <numFmt numFmtId="177" formatCode="0.0%"/>
    <numFmt numFmtId="178" formatCode="0_);[Red]\(0\)"/>
    <numFmt numFmtId="179" formatCode="#,##0_);[Red]\(#,##0\)"/>
    <numFmt numFmtId="180" formatCode="#,##0_ "/>
    <numFmt numFmtId="181" formatCode="_ * #,##0.0_ ;_ * \-#,##0.0_ ;_ * &quot;-&quot;??_ ;_ @_ "/>
    <numFmt numFmtId="182" formatCode="#,##0.00_ "/>
    <numFmt numFmtId="183" formatCode="________@"/>
    <numFmt numFmtId="184" formatCode="0_ "/>
    <numFmt numFmtId="185" formatCode="_ * #,##0_ ;_ * \-#,##0_ ;_ * &quot;-&quot;??_ ;_ @_ "/>
    <numFmt numFmtId="186" formatCode="0_ ;[Red]\-0\ "/>
    <numFmt numFmtId="187" formatCode="yyyy&quot;年&quot;m&quot;月&quot;d&quot;日&quot;;@"/>
    <numFmt numFmtId="188" formatCode="0.00_);[Red]\(0.00\)"/>
  </numFmts>
  <fonts count="111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0"/>
      <name val="方正黑体_GBK"/>
      <charset val="134"/>
    </font>
    <font>
      <sz val="11"/>
      <color theme="1"/>
      <name val="Times New Roman"/>
      <charset val="134"/>
    </font>
    <font>
      <sz val="14"/>
      <color indexed="8"/>
      <name val="Times New Roman"/>
      <charset val="134"/>
    </font>
    <font>
      <sz val="20"/>
      <color indexed="8"/>
      <name val="方正小标宋_GBK"/>
      <charset val="134"/>
    </font>
    <font>
      <sz val="10"/>
      <color indexed="8"/>
      <name val="方正仿宋_GBK"/>
      <charset val="134"/>
    </font>
    <font>
      <sz val="10"/>
      <color theme="1"/>
      <name val="方正仿宋_GBK"/>
      <charset val="134"/>
    </font>
    <font>
      <sz val="11"/>
      <name val="方正黑体_GBK"/>
      <charset val="134"/>
    </font>
    <font>
      <sz val="11"/>
      <color indexed="8"/>
      <name val="方正黑体_GBK"/>
      <charset val="134"/>
    </font>
    <font>
      <sz val="10"/>
      <name val="方正楷体_GBK"/>
      <charset val="134"/>
    </font>
    <font>
      <b/>
      <sz val="10"/>
      <name val="方正楷体_GBK"/>
      <charset val="134"/>
    </font>
    <font>
      <b/>
      <sz val="11"/>
      <name val="方正楷体_GBK"/>
      <charset val="134"/>
    </font>
    <font>
      <sz val="11"/>
      <color theme="1"/>
      <name val="方正楷体_GBK"/>
      <charset val="134"/>
    </font>
    <font>
      <sz val="11"/>
      <name val="方正仿宋_GBK"/>
      <charset val="134"/>
    </font>
    <font>
      <sz val="11"/>
      <color indexed="8"/>
      <name val="方正仿宋_GBK"/>
      <charset val="134"/>
    </font>
    <font>
      <sz val="14"/>
      <color indexed="8"/>
      <name val="方正黑体_GBK"/>
      <charset val="134"/>
    </font>
    <font>
      <sz val="18"/>
      <color theme="1"/>
      <name val="方正小标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0"/>
      <color indexed="8"/>
      <name val="方正楷体_GBK"/>
      <charset val="1"/>
    </font>
    <font>
      <sz val="10"/>
      <color indexed="8"/>
      <name val="方正楷体_GBK"/>
      <charset val="1"/>
    </font>
    <font>
      <sz val="14"/>
      <color rgb="FF000000"/>
      <name val="Times New Roman"/>
      <charset val="134"/>
    </font>
    <font>
      <sz val="18"/>
      <name val="方正小标宋_GBK"/>
      <charset val="134"/>
    </font>
    <font>
      <sz val="19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2"/>
      <name val="仿宋_GB2312"/>
      <charset val="134"/>
    </font>
    <font>
      <sz val="10"/>
      <name val="宋体"/>
      <charset val="134"/>
      <scheme val="minor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4"/>
      <color theme="1"/>
      <name val="方正黑体_GBK"/>
      <charset val="134"/>
    </font>
    <font>
      <sz val="10"/>
      <name val="方正仿宋_GBK"/>
      <charset val="134"/>
    </font>
    <font>
      <b/>
      <sz val="10"/>
      <color theme="1"/>
      <name val="方正楷体_GBK"/>
      <charset val="134"/>
    </font>
    <font>
      <sz val="10"/>
      <color theme="1"/>
      <name val="方正楷体_GBK"/>
      <charset val="134"/>
    </font>
    <font>
      <sz val="22"/>
      <name val="方正小标宋_GBK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方正黑体_GBK"/>
      <charset val="134"/>
    </font>
    <font>
      <sz val="14"/>
      <name val="Times New Roman"/>
      <charset val="134"/>
    </font>
    <font>
      <sz val="20"/>
      <name val="方正小标宋_GBK"/>
      <charset val="134"/>
    </font>
    <font>
      <sz val="12"/>
      <color theme="1"/>
      <name val="方正楷体_GBK"/>
      <charset val="134"/>
    </font>
    <font>
      <sz val="12"/>
      <name val="方正楷体_GBK"/>
      <charset val="134"/>
    </font>
    <font>
      <sz val="14"/>
      <name val="方正仿宋_GBK"/>
      <charset val="134"/>
    </font>
    <font>
      <sz val="10"/>
      <color rgb="FF000000"/>
      <name val="方正楷体_GBK"/>
      <charset val="134"/>
    </font>
    <font>
      <sz val="10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4"/>
      <color rgb="FF000000"/>
      <name val="方正仿宋_GBK"/>
      <charset val="134"/>
    </font>
    <font>
      <sz val="19"/>
      <name val="方正小标宋_GBK"/>
      <charset val="134"/>
    </font>
    <font>
      <sz val="18"/>
      <color indexed="8"/>
      <name val="Times New Roman"/>
      <charset val="134"/>
    </font>
    <font>
      <sz val="18"/>
      <color indexed="8"/>
      <name val="方正小标宋_GBK"/>
      <charset val="134"/>
    </font>
    <font>
      <b/>
      <sz val="12"/>
      <color theme="1"/>
      <name val="宋体"/>
      <charset val="134"/>
    </font>
    <font>
      <sz val="10"/>
      <color indexed="8"/>
      <name val="Times New Roman"/>
      <charset val="134"/>
    </font>
    <font>
      <b/>
      <sz val="12"/>
      <name val="方正仿宋_GBK"/>
      <charset val="134"/>
    </font>
    <font>
      <sz val="11"/>
      <color rgb="FF000000"/>
      <name val="方正黑体_GBK"/>
      <charset val="134"/>
    </font>
    <font>
      <b/>
      <sz val="11"/>
      <color theme="1"/>
      <name val="方正楷体_GBK"/>
      <charset val="134"/>
    </font>
    <font>
      <b/>
      <sz val="10"/>
      <color indexed="8"/>
      <name val="方正楷体_GBK"/>
      <charset val="134"/>
    </font>
    <font>
      <sz val="10"/>
      <color indexed="8"/>
      <name val="方正楷体_GBK"/>
      <charset val="134"/>
    </font>
    <font>
      <sz val="14"/>
      <name val="方正楷体_GBK"/>
      <charset val="134"/>
    </font>
    <font>
      <sz val="12"/>
      <name val="宋体"/>
      <charset val="134"/>
    </font>
    <font>
      <b/>
      <sz val="12"/>
      <color theme="1"/>
      <name val="方正楷体_GBK"/>
      <charset val="134"/>
    </font>
    <font>
      <sz val="10"/>
      <color theme="1"/>
      <name val="Times New Roman"/>
      <charset val="134"/>
    </font>
    <font>
      <b/>
      <sz val="11"/>
      <color theme="1"/>
      <name val="方正黑体_GBK"/>
      <charset val="134"/>
    </font>
    <font>
      <sz val="9"/>
      <name val="方正楷体_GBK"/>
      <charset val="134"/>
    </font>
    <font>
      <sz val="11"/>
      <color theme="1"/>
      <name val="Arial"/>
      <charset val="134"/>
    </font>
    <font>
      <sz val="20"/>
      <color theme="1"/>
      <name val="方正小标宋_GBK"/>
      <charset val="134"/>
    </font>
    <font>
      <sz val="16"/>
      <color theme="1"/>
      <name val="Times New Roman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8"/>
      <name val="Arial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4"/>
      <color indexed="8"/>
      <name val="方正仿宋_GBK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6"/>
      <color theme="1"/>
      <name val="方正仿宋_GBK"/>
      <charset val="13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9" tint="0.399884029663991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</borders>
  <cellStyleXfs count="1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1" fillId="7" borderId="1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1" fillId="0" borderId="0"/>
    <xf numFmtId="43" fontId="72" fillId="0" borderId="0" applyFont="0" applyFill="0" applyBorder="0" applyAlignment="0" applyProtection="0">
      <alignment vertical="center"/>
    </xf>
    <xf numFmtId="0" fontId="72" fillId="0" borderId="0">
      <alignment vertical="center"/>
    </xf>
    <xf numFmtId="0" fontId="70" fillId="4" borderId="0" applyNumberFormat="0" applyBorder="0" applyAlignment="0" applyProtection="0">
      <alignment vertical="center"/>
    </xf>
    <xf numFmtId="0" fontId="73" fillId="8" borderId="16" applyNumberFormat="0" applyAlignment="0" applyProtection="0">
      <alignment vertical="center"/>
    </xf>
    <xf numFmtId="0" fontId="74" fillId="9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78" fillId="0" borderId="0"/>
    <xf numFmtId="0" fontId="79" fillId="0" borderId="0" applyNumberFormat="0" applyFill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75" fillId="12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0" borderId="18" applyNumberFormat="0" applyFill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84" fillId="0" borderId="18" applyNumberFormat="0" applyFill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79" fillId="0" borderId="19" applyNumberFormat="0" applyFill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0" fontId="75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85" fillId="8" borderId="20" applyNumberFormat="0" applyAlignment="0" applyProtection="0">
      <alignment vertical="center"/>
    </xf>
    <xf numFmtId="0" fontId="86" fillId="8" borderId="16" applyNumberFormat="0" applyAlignment="0" applyProtection="0">
      <alignment vertical="center"/>
    </xf>
    <xf numFmtId="0" fontId="87" fillId="15" borderId="21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0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88" fillId="0" borderId="22" applyNumberFormat="0" applyFill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9" fillId="0" borderId="23" applyNumberFormat="0" applyFill="0" applyAlignment="0" applyProtection="0">
      <alignment vertical="center"/>
    </xf>
    <xf numFmtId="0" fontId="9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70" fillId="23" borderId="0" applyNumberFormat="0" applyBorder="0" applyAlignment="0" applyProtection="0">
      <alignment vertical="center"/>
    </xf>
    <xf numFmtId="0" fontId="7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70" fillId="26" borderId="0" applyNumberFormat="0" applyBorder="0" applyAlignment="0" applyProtection="0">
      <alignment vertical="center"/>
    </xf>
    <xf numFmtId="0" fontId="70" fillId="19" borderId="0" applyNumberFormat="0" applyBorder="0" applyAlignment="0" applyProtection="0">
      <alignment vertical="center"/>
    </xf>
    <xf numFmtId="0" fontId="70" fillId="27" borderId="0" applyNumberFormat="0" applyBorder="0" applyAlignment="0" applyProtection="0">
      <alignment vertical="center"/>
    </xf>
    <xf numFmtId="0" fontId="92" fillId="8" borderId="20" applyNumberFormat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41" fontId="61" fillId="0" borderId="0" applyFont="0" applyFill="0" applyBorder="0" applyAlignment="0" applyProtection="0"/>
    <xf numFmtId="0" fontId="75" fillId="28" borderId="0" applyNumberFormat="0" applyBorder="0" applyAlignment="0" applyProtection="0">
      <alignment vertical="center"/>
    </xf>
    <xf numFmtId="41" fontId="72" fillId="0" borderId="0" applyFont="0" applyFill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0" fillId="30" borderId="0" applyNumberFormat="0" applyBorder="0" applyAlignment="0" applyProtection="0">
      <alignment vertical="center"/>
    </xf>
    <xf numFmtId="0" fontId="70" fillId="16" borderId="0" applyNumberFormat="0" applyBorder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70" fillId="25" borderId="0" applyNumberFormat="0" applyBorder="0" applyAlignment="0" applyProtection="0">
      <alignment vertical="center"/>
    </xf>
    <xf numFmtId="0" fontId="75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5" fillId="35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94" fillId="0" borderId="0"/>
    <xf numFmtId="0" fontId="0" fillId="36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61" fillId="0" borderId="0"/>
    <xf numFmtId="0" fontId="78" fillId="0" borderId="0"/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0" fillId="4" borderId="0" applyNumberFormat="0" applyBorder="0" applyAlignment="0" applyProtection="0">
      <alignment vertical="center"/>
    </xf>
    <xf numFmtId="0" fontId="95" fillId="41" borderId="0" applyNumberFormat="0" applyBorder="0" applyAlignment="0" applyProtection="0">
      <alignment vertical="center"/>
    </xf>
    <xf numFmtId="0" fontId="95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95" fillId="43" borderId="0" applyNumberFormat="0" applyBorder="0" applyAlignment="0" applyProtection="0">
      <alignment vertical="center"/>
    </xf>
    <xf numFmtId="0" fontId="95" fillId="44" borderId="0" applyNumberFormat="0" applyBorder="0" applyAlignment="0" applyProtection="0">
      <alignment vertical="center"/>
    </xf>
    <xf numFmtId="0" fontId="95" fillId="45" borderId="0" applyNumberFormat="0" applyBorder="0" applyAlignment="0" applyProtection="0">
      <alignment vertical="center"/>
    </xf>
    <xf numFmtId="0" fontId="95" fillId="46" borderId="0" applyNumberFormat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9" fontId="7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3" fillId="0" borderId="24" applyNumberFormat="0" applyFill="0" applyAlignment="0" applyProtection="0">
      <alignment vertical="center"/>
    </xf>
    <xf numFmtId="0" fontId="84" fillId="0" borderId="25" applyNumberFormat="0" applyFill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9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7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/>
    <xf numFmtId="0" fontId="0" fillId="0" borderId="0">
      <alignment vertical="center"/>
    </xf>
    <xf numFmtId="41" fontId="72" fillId="0" borderId="0" applyFont="0" applyFill="0" applyBorder="0" applyAlignment="0" applyProtection="0">
      <alignment vertical="center"/>
    </xf>
    <xf numFmtId="0" fontId="95" fillId="29" borderId="0" applyNumberFormat="0" applyBorder="0" applyAlignment="0" applyProtection="0">
      <alignment vertical="center"/>
    </xf>
    <xf numFmtId="0" fontId="0" fillId="0" borderId="0">
      <alignment vertical="center"/>
    </xf>
    <xf numFmtId="41" fontId="7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72" fillId="0" borderId="0" applyFont="0" applyFill="0" applyBorder="0" applyAlignment="0" applyProtection="0">
      <alignment vertical="center"/>
    </xf>
    <xf numFmtId="0" fontId="72" fillId="0" borderId="0">
      <alignment vertical="center"/>
    </xf>
    <xf numFmtId="43" fontId="72" fillId="0" borderId="0" applyFont="0" applyFill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95" fillId="31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78" fillId="0" borderId="0"/>
    <xf numFmtId="0" fontId="0" fillId="11" borderId="17" applyNumberFormat="0" applyFont="0" applyAlignment="0" applyProtection="0">
      <alignment vertical="center"/>
    </xf>
    <xf numFmtId="0" fontId="78" fillId="0" borderId="0"/>
    <xf numFmtId="0" fontId="0" fillId="0" borderId="0">
      <alignment vertical="center"/>
    </xf>
    <xf numFmtId="0" fontId="78" fillId="0" borderId="0" applyNumberFormat="0" applyFont="0" applyFill="0" applyBorder="0" applyAlignment="0" applyProtection="0"/>
    <xf numFmtId="0" fontId="78" fillId="0" borderId="0"/>
    <xf numFmtId="0" fontId="78" fillId="0" borderId="0"/>
    <xf numFmtId="0" fontId="98" fillId="20" borderId="0" applyNumberFormat="0" applyBorder="0" applyAlignment="0" applyProtection="0">
      <alignment vertical="center"/>
    </xf>
    <xf numFmtId="0" fontId="99" fillId="0" borderId="23" applyNumberFormat="0" applyFill="0" applyAlignment="0" applyProtection="0">
      <alignment vertical="center"/>
    </xf>
    <xf numFmtId="0" fontId="100" fillId="15" borderId="21" applyNumberFormat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3" fillId="0" borderId="22" applyNumberFormat="0" applyFill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43" fontId="72" fillId="0" borderId="0" applyFont="0" applyFill="0" applyBorder="0" applyAlignment="0" applyProtection="0">
      <alignment vertical="center"/>
    </xf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/>
    <xf numFmtId="0" fontId="95" fillId="28" borderId="0" applyNumberFormat="0" applyBorder="0" applyAlignment="0" applyProtection="0">
      <alignment vertical="center"/>
    </xf>
    <xf numFmtId="41" fontId="61" fillId="0" borderId="0" applyFont="0" applyFill="0" applyBorder="0" applyAlignment="0" applyProtection="0"/>
    <xf numFmtId="41" fontId="72" fillId="0" borderId="0" applyFont="0" applyFill="0" applyBorder="0" applyAlignment="0" applyProtection="0">
      <alignment vertical="center"/>
    </xf>
    <xf numFmtId="0" fontId="95" fillId="24" borderId="0" applyNumberFormat="0" applyBorder="0" applyAlignment="0" applyProtection="0">
      <alignment vertical="center"/>
    </xf>
    <xf numFmtId="0" fontId="95" fillId="18" borderId="0" applyNumberFormat="0" applyBorder="0" applyAlignment="0" applyProtection="0">
      <alignment vertical="center"/>
    </xf>
    <xf numFmtId="0" fontId="95" fillId="33" borderId="0" applyNumberFormat="0" applyBorder="0" applyAlignment="0" applyProtection="0">
      <alignment vertical="center"/>
    </xf>
    <xf numFmtId="0" fontId="104" fillId="7" borderId="16" applyNumberFormat="0" applyAlignment="0" applyProtection="0">
      <alignment vertical="center"/>
    </xf>
  </cellStyleXfs>
  <cellXfs count="462">
    <xf numFmtId="0" fontId="0" fillId="0" borderId="0" xfId="0">
      <alignment vertical="center"/>
    </xf>
    <xf numFmtId="0" fontId="1" fillId="2" borderId="0" xfId="3" applyFont="1" applyFill="1" applyAlignment="1">
      <alignment vertical="center"/>
    </xf>
    <xf numFmtId="0" fontId="2" fillId="2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178" fontId="3" fillId="2" borderId="0" xfId="3" applyNumberFormat="1" applyFont="1" applyFill="1" applyAlignment="1">
      <alignment horizontal="center" vertical="center"/>
    </xf>
    <xf numFmtId="179" fontId="3" fillId="2" borderId="0" xfId="3" applyNumberFormat="1" applyFont="1" applyFill="1" applyAlignment="1">
      <alignment vertical="center"/>
    </xf>
    <xf numFmtId="178" fontId="3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horizontal="left" vertical="center"/>
    </xf>
    <xf numFmtId="0" fontId="5" fillId="0" borderId="0" xfId="3" applyFont="1" applyFill="1" applyAlignment="1">
      <alignment horizontal="center" vertical="center"/>
    </xf>
    <xf numFmtId="0" fontId="6" fillId="2" borderId="0" xfId="3" applyFont="1" applyFill="1" applyBorder="1" applyAlignment="1">
      <alignment horizontal="right" vertical="center"/>
    </xf>
    <xf numFmtId="0" fontId="7" fillId="2" borderId="0" xfId="3" applyFont="1" applyFill="1" applyBorder="1" applyAlignment="1">
      <alignment horizontal="right" vertical="center"/>
    </xf>
    <xf numFmtId="0" fontId="8" fillId="2" borderId="1" xfId="123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123" applyFont="1" applyFill="1" applyBorder="1" applyAlignment="1">
      <alignment horizontal="center" vertical="center"/>
    </xf>
    <xf numFmtId="0" fontId="10" fillId="2" borderId="3" xfId="123" applyFont="1" applyFill="1" applyBorder="1" applyAlignment="1">
      <alignment horizontal="left" vertical="center"/>
    </xf>
    <xf numFmtId="178" fontId="11" fillId="2" borderId="4" xfId="114" applyNumberFormat="1" applyFont="1" applyFill="1" applyBorder="1" applyAlignment="1">
      <alignment horizontal="right" vertical="center"/>
    </xf>
    <xf numFmtId="177" fontId="11" fillId="2" borderId="4" xfId="21" applyNumberFormat="1" applyFont="1" applyFill="1" applyBorder="1" applyAlignment="1">
      <alignment horizontal="right" vertical="center"/>
    </xf>
    <xf numFmtId="0" fontId="12" fillId="2" borderId="4" xfId="123" applyFont="1" applyFill="1" applyBorder="1" applyAlignment="1">
      <alignment horizontal="center" vertical="center"/>
    </xf>
    <xf numFmtId="178" fontId="11" fillId="2" borderId="4" xfId="0" applyNumberFormat="1" applyFont="1" applyFill="1" applyBorder="1" applyAlignment="1">
      <alignment horizontal="right" vertical="center"/>
    </xf>
    <xf numFmtId="0" fontId="13" fillId="2" borderId="0" xfId="3" applyFont="1" applyFill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177" fontId="11" fillId="2" borderId="6" xfId="21" applyNumberFormat="1" applyFont="1" applyFill="1" applyBorder="1" applyAlignment="1">
      <alignment horizontal="right" vertical="center"/>
    </xf>
    <xf numFmtId="0" fontId="1" fillId="2" borderId="0" xfId="102" applyFont="1" applyFill="1" applyAlignment="1">
      <alignment vertical="center"/>
    </xf>
    <xf numFmtId="0" fontId="2" fillId="2" borderId="0" xfId="102" applyFont="1" applyFill="1" applyAlignment="1">
      <alignment vertical="center"/>
    </xf>
    <xf numFmtId="0" fontId="1" fillId="2" borderId="0" xfId="102" applyFont="1" applyFill="1" applyAlignment="1">
      <alignment horizontal="center" vertical="center"/>
    </xf>
    <xf numFmtId="0" fontId="3" fillId="2" borderId="0" xfId="102" applyFont="1" applyFill="1" applyAlignment="1">
      <alignment vertical="center"/>
    </xf>
    <xf numFmtId="178" fontId="3" fillId="2" borderId="0" xfId="102" applyNumberFormat="1" applyFont="1" applyFill="1" applyAlignment="1">
      <alignment horizontal="center" vertical="center"/>
    </xf>
    <xf numFmtId="179" fontId="3" fillId="2" borderId="0" xfId="102" applyNumberFormat="1" applyFont="1" applyFill="1" applyAlignment="1">
      <alignment vertical="center"/>
    </xf>
    <xf numFmtId="178" fontId="3" fillId="2" borderId="0" xfId="102" applyNumberFormat="1" applyFont="1" applyFill="1" applyAlignment="1">
      <alignment vertical="center"/>
    </xf>
    <xf numFmtId="0" fontId="4" fillId="2" borderId="0" xfId="101" applyFont="1" applyFill="1" applyAlignment="1">
      <alignment horizontal="left" vertical="center"/>
    </xf>
    <xf numFmtId="0" fontId="5" fillId="2" borderId="0" xfId="102" applyFont="1" applyFill="1" applyAlignment="1">
      <alignment horizontal="center" vertical="center"/>
    </xf>
    <xf numFmtId="0" fontId="6" fillId="2" borderId="0" xfId="102" applyFont="1" applyFill="1" applyBorder="1" applyAlignment="1">
      <alignment horizontal="right" vertical="center"/>
    </xf>
    <xf numFmtId="0" fontId="7" fillId="2" borderId="0" xfId="102" applyFont="1" applyFill="1" applyBorder="1" applyAlignment="1">
      <alignment horizontal="right" vertical="center"/>
    </xf>
    <xf numFmtId="0" fontId="8" fillId="2" borderId="1" xfId="10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2" fillId="2" borderId="7" xfId="126" applyFont="1" applyFill="1" applyBorder="1" applyAlignment="1">
      <alignment horizontal="center" vertical="center"/>
    </xf>
    <xf numFmtId="180" fontId="11" fillId="2" borderId="8" xfId="16" applyNumberFormat="1" applyFont="1" applyFill="1" applyBorder="1" applyAlignment="1">
      <alignment horizontal="right" vertical="center"/>
    </xf>
    <xf numFmtId="180" fontId="11" fillId="3" borderId="8" xfId="16" applyNumberFormat="1" applyFont="1" applyFill="1" applyBorder="1" applyAlignment="1">
      <alignment horizontal="right" vertical="center"/>
    </xf>
    <xf numFmtId="181" fontId="11" fillId="2" borderId="8" xfId="9" applyNumberFormat="1" applyFont="1" applyFill="1" applyBorder="1" applyAlignment="1">
      <alignment horizontal="right" vertical="center"/>
    </xf>
    <xf numFmtId="0" fontId="11" fillId="2" borderId="7" xfId="102" applyFont="1" applyFill="1" applyBorder="1" applyAlignment="1">
      <alignment vertical="center"/>
    </xf>
    <xf numFmtId="179" fontId="11" fillId="2" borderId="8" xfId="102" applyNumberFormat="1" applyFont="1" applyFill="1" applyBorder="1" applyAlignment="1">
      <alignment vertical="center"/>
    </xf>
    <xf numFmtId="0" fontId="10" fillId="2" borderId="7" xfId="102" applyFont="1" applyFill="1" applyBorder="1" applyAlignment="1">
      <alignment vertical="center"/>
    </xf>
    <xf numFmtId="180" fontId="10" fillId="2" borderId="8" xfId="16" applyNumberFormat="1" applyFont="1" applyFill="1" applyBorder="1" applyAlignment="1">
      <alignment horizontal="right" vertical="center"/>
    </xf>
    <xf numFmtId="180" fontId="10" fillId="3" borderId="8" xfId="16" applyNumberFormat="1" applyFont="1" applyFill="1" applyBorder="1" applyAlignment="1">
      <alignment horizontal="right" vertical="center"/>
    </xf>
    <xf numFmtId="181" fontId="10" fillId="2" borderId="8" xfId="9" applyNumberFormat="1" applyFont="1" applyFill="1" applyBorder="1" applyAlignment="1">
      <alignment horizontal="right" vertical="center"/>
    </xf>
    <xf numFmtId="182" fontId="10" fillId="2" borderId="8" xfId="0" applyNumberFormat="1" applyFont="1" applyFill="1" applyBorder="1" applyAlignment="1">
      <alignment vertical="center" wrapText="1"/>
    </xf>
    <xf numFmtId="177" fontId="10" fillId="2" borderId="8" xfId="16" applyNumberFormat="1" applyFont="1" applyFill="1" applyBorder="1" applyAlignment="1">
      <alignment horizontal="right" vertical="center"/>
    </xf>
    <xf numFmtId="177" fontId="14" fillId="2" borderId="8" xfId="56" applyNumberFormat="1" applyFont="1" applyFill="1" applyBorder="1" applyAlignment="1">
      <alignment horizontal="right" vertical="center"/>
    </xf>
    <xf numFmtId="183" fontId="10" fillId="2" borderId="8" xfId="0" applyNumberFormat="1" applyFont="1" applyFill="1" applyBorder="1" applyAlignment="1">
      <alignment vertical="center"/>
    </xf>
    <xf numFmtId="183" fontId="10" fillId="2" borderId="8" xfId="0" applyNumberFormat="1" applyFont="1" applyFill="1" applyBorder="1" applyAlignment="1">
      <alignment vertical="center" wrapText="1"/>
    </xf>
    <xf numFmtId="182" fontId="10" fillId="2" borderId="8" xfId="0" applyNumberFormat="1" applyFont="1" applyFill="1" applyBorder="1" applyAlignment="1">
      <alignment vertical="center"/>
    </xf>
    <xf numFmtId="177" fontId="14" fillId="2" borderId="8" xfId="56" applyNumberFormat="1" applyFont="1" applyFill="1" applyBorder="1" applyAlignment="1">
      <alignment horizontal="center" vertical="center"/>
    </xf>
    <xf numFmtId="177" fontId="14" fillId="2" borderId="8" xfId="16" applyNumberFormat="1" applyFont="1" applyFill="1" applyBorder="1" applyAlignment="1">
      <alignment horizontal="right" vertical="center"/>
    </xf>
    <xf numFmtId="177" fontId="15" fillId="2" borderId="8" xfId="102" applyNumberFormat="1" applyFont="1" applyFill="1" applyBorder="1" applyAlignment="1">
      <alignment horizontal="center" vertical="center"/>
    </xf>
    <xf numFmtId="0" fontId="11" fillId="2" borderId="7" xfId="72" applyFont="1" applyFill="1" applyBorder="1" applyAlignment="1">
      <alignment horizontal="left" vertical="center"/>
    </xf>
    <xf numFmtId="180" fontId="11" fillId="2" borderId="8" xfId="16" applyNumberFormat="1" applyFont="1" applyFill="1" applyBorder="1" applyAlignment="1" applyProtection="1">
      <alignment vertical="center"/>
    </xf>
    <xf numFmtId="180" fontId="11" fillId="3" borderId="8" xfId="16" applyNumberFormat="1" applyFont="1" applyFill="1" applyBorder="1" applyAlignment="1" applyProtection="1">
      <alignment vertical="center"/>
    </xf>
    <xf numFmtId="0" fontId="11" fillId="2" borderId="8" xfId="72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178" fontId="10" fillId="2" borderId="4" xfId="72" applyNumberFormat="1" applyFont="1" applyFill="1" applyBorder="1"/>
    <xf numFmtId="178" fontId="10" fillId="3" borderId="4" xfId="72" applyNumberFormat="1" applyFont="1" applyFill="1" applyBorder="1"/>
    <xf numFmtId="177" fontId="14" fillId="2" borderId="4" xfId="56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180" fontId="11" fillId="2" borderId="8" xfId="0" applyNumberFormat="1" applyFont="1" applyFill="1" applyBorder="1" applyAlignment="1">
      <alignment horizontal="right" vertical="center"/>
    </xf>
    <xf numFmtId="180" fontId="11" fillId="3" borderId="8" xfId="0" applyNumberFormat="1" applyFont="1" applyFill="1" applyBorder="1" applyAlignment="1">
      <alignment horizontal="right" vertical="center"/>
    </xf>
    <xf numFmtId="181" fontId="11" fillId="2" borderId="9" xfId="9" applyNumberFormat="1" applyFont="1" applyFill="1" applyBorder="1" applyAlignment="1">
      <alignment horizontal="right" vertical="center"/>
    </xf>
    <xf numFmtId="180" fontId="10" fillId="2" borderId="8" xfId="0" applyNumberFormat="1" applyFont="1" applyFill="1" applyBorder="1" applyAlignment="1">
      <alignment horizontal="right" vertical="center"/>
    </xf>
    <xf numFmtId="180" fontId="10" fillId="3" borderId="8" xfId="0" applyNumberFormat="1" applyFont="1" applyFill="1" applyBorder="1" applyAlignment="1">
      <alignment horizontal="right" vertical="center"/>
    </xf>
    <xf numFmtId="177" fontId="10" fillId="2" borderId="9" xfId="16" applyNumberFormat="1" applyFont="1" applyFill="1" applyBorder="1" applyAlignment="1">
      <alignment horizontal="right" vertical="center"/>
    </xf>
    <xf numFmtId="180" fontId="10" fillId="0" borderId="8" xfId="56" applyNumberFormat="1" applyFont="1" applyFill="1" applyBorder="1" applyAlignment="1">
      <alignment horizontal="right" vertical="center"/>
    </xf>
    <xf numFmtId="180" fontId="10" fillId="2" borderId="8" xfId="56" applyNumberFormat="1" applyFont="1" applyFill="1" applyBorder="1" applyAlignment="1">
      <alignment horizontal="right" vertical="center"/>
    </xf>
    <xf numFmtId="180" fontId="10" fillId="3" borderId="8" xfId="56" applyNumberFormat="1" applyFont="1" applyFill="1" applyBorder="1" applyAlignment="1">
      <alignment horizontal="right" vertical="center"/>
    </xf>
    <xf numFmtId="180" fontId="10" fillId="0" borderId="8" xfId="0" applyNumberFormat="1" applyFont="1" applyFill="1" applyBorder="1" applyAlignment="1">
      <alignment horizontal="right" vertical="center"/>
    </xf>
    <xf numFmtId="181" fontId="10" fillId="2" borderId="9" xfId="9" applyNumberFormat="1" applyFont="1" applyFill="1" applyBorder="1" applyAlignment="1">
      <alignment horizontal="right" vertical="center"/>
    </xf>
    <xf numFmtId="180" fontId="11" fillId="0" borderId="8" xfId="121" applyNumberFormat="1" applyFont="1" applyFill="1" applyBorder="1" applyAlignment="1">
      <alignment horizontal="right" vertical="center"/>
    </xf>
    <xf numFmtId="180" fontId="11" fillId="3" borderId="8" xfId="121" applyNumberFormat="1" applyFont="1" applyFill="1" applyBorder="1" applyAlignment="1">
      <alignment horizontal="right" vertical="center"/>
    </xf>
    <xf numFmtId="180" fontId="10" fillId="0" borderId="8" xfId="72" applyNumberFormat="1" applyFont="1" applyFill="1" applyBorder="1" applyAlignment="1">
      <alignment horizontal="right" vertical="center"/>
    </xf>
    <xf numFmtId="180" fontId="10" fillId="2" borderId="8" xfId="72" applyNumberFormat="1" applyFont="1" applyFill="1" applyBorder="1" applyAlignment="1">
      <alignment horizontal="right" vertical="center"/>
    </xf>
    <xf numFmtId="180" fontId="10" fillId="3" borderId="8" xfId="72" applyNumberFormat="1" applyFont="1" applyFill="1" applyBorder="1" applyAlignment="1">
      <alignment horizontal="right" vertical="center"/>
    </xf>
    <xf numFmtId="177" fontId="11" fillId="2" borderId="8" xfId="16" applyNumberFormat="1" applyFont="1" applyFill="1" applyBorder="1" applyAlignment="1">
      <alignment horizontal="right" vertical="center"/>
    </xf>
    <xf numFmtId="180" fontId="10" fillId="2" borderId="4" xfId="72" applyNumberFormat="1" applyFont="1" applyFill="1" applyBorder="1" applyAlignment="1">
      <alignment horizontal="right" vertical="center"/>
    </xf>
    <xf numFmtId="180" fontId="10" fillId="3" borderId="4" xfId="72" applyNumberFormat="1" applyFont="1" applyFill="1" applyBorder="1" applyAlignment="1">
      <alignment horizontal="right" vertical="center"/>
    </xf>
    <xf numFmtId="181" fontId="10" fillId="2" borderId="4" xfId="9" applyNumberFormat="1" applyFont="1" applyFill="1" applyBorder="1" applyAlignment="1">
      <alignment horizontal="right" vertical="center"/>
    </xf>
    <xf numFmtId="181" fontId="10" fillId="2" borderId="6" xfId="9" applyNumberFormat="1" applyFont="1" applyFill="1" applyBorder="1" applyAlignment="1">
      <alignment horizontal="right" vertical="center"/>
    </xf>
    <xf numFmtId="0" fontId="16" fillId="2" borderId="0" xfId="101" applyFont="1" applyFill="1" applyAlignment="1">
      <alignment horizontal="left" vertical="center"/>
    </xf>
    <xf numFmtId="0" fontId="17" fillId="0" borderId="0" xfId="101" applyFont="1" applyFill="1" applyAlignment="1">
      <alignment horizontal="center" vertical="center"/>
    </xf>
    <xf numFmtId="0" fontId="18" fillId="0" borderId="0" xfId="101" applyFont="1" applyFill="1" applyBorder="1" applyAlignment="1">
      <alignment horizontal="center" vertical="center"/>
    </xf>
    <xf numFmtId="0" fontId="18" fillId="0" borderId="0" xfId="101" applyFont="1" applyFill="1" applyBorder="1" applyAlignment="1">
      <alignment horizontal="left" vertical="center" indent="2"/>
    </xf>
    <xf numFmtId="184" fontId="19" fillId="0" borderId="0" xfId="0" applyNumberFormat="1" applyFont="1" applyFill="1" applyBorder="1" applyAlignment="1" applyProtection="1">
      <alignment horizontal="right" vertical="center"/>
      <protection locked="0"/>
    </xf>
    <xf numFmtId="178" fontId="8" fillId="2" borderId="1" xfId="0" applyNumberFormat="1" applyFont="1" applyFill="1" applyBorder="1" applyAlignment="1">
      <alignment horizontal="center" vertical="center"/>
    </xf>
    <xf numFmtId="178" fontId="8" fillId="2" borderId="5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184" fontId="20" fillId="0" borderId="9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184" fontId="21" fillId="0" borderId="9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84" fontId="21" fillId="0" borderId="6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2" fillId="2" borderId="0" xfId="101" applyFont="1" applyFill="1" applyAlignment="1">
      <alignment horizontal="left" vertical="center"/>
    </xf>
    <xf numFmtId="0" fontId="23" fillId="2" borderId="0" xfId="121" applyNumberFormat="1" applyFont="1" applyFill="1" applyAlignment="1" applyProtection="1">
      <alignment horizontal="center" vertical="top" wrapText="1"/>
    </xf>
    <xf numFmtId="0" fontId="24" fillId="2" borderId="0" xfId="121" applyNumberFormat="1" applyFont="1" applyFill="1" applyAlignment="1" applyProtection="1">
      <alignment vertical="top" wrapText="1"/>
    </xf>
    <xf numFmtId="180" fontId="25" fillId="2" borderId="0" xfId="107" applyNumberFormat="1" applyFont="1" applyFill="1" applyBorder="1" applyAlignment="1">
      <alignment horizontal="right" vertical="center"/>
    </xf>
    <xf numFmtId="0" fontId="26" fillId="2" borderId="1" xfId="121" applyNumberFormat="1" applyFont="1" applyFill="1" applyBorder="1" applyAlignment="1" applyProtection="1">
      <alignment horizontal="center" vertical="center"/>
    </xf>
    <xf numFmtId="0" fontId="26" fillId="2" borderId="5" xfId="121" applyNumberFormat="1" applyFont="1" applyFill="1" applyBorder="1" applyAlignment="1" applyProtection="1">
      <alignment horizontal="center" vertical="center"/>
    </xf>
    <xf numFmtId="0" fontId="26" fillId="2" borderId="7" xfId="121" applyNumberFormat="1" applyFont="1" applyFill="1" applyBorder="1" applyAlignment="1" applyProtection="1">
      <alignment horizontal="center" vertical="center"/>
    </xf>
    <xf numFmtId="0" fontId="26" fillId="2" borderId="9" xfId="121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19" fillId="0" borderId="0" xfId="0" applyFont="1">
      <alignment vertical="center"/>
    </xf>
    <xf numFmtId="0" fontId="27" fillId="0" borderId="0" xfId="0" applyFont="1" applyFill="1" applyBorder="1" applyAlignment="1">
      <alignment vertical="center"/>
    </xf>
    <xf numFmtId="178" fontId="27" fillId="0" borderId="0" xfId="0" applyNumberFormat="1" applyFont="1" applyFill="1" applyBorder="1" applyAlignment="1"/>
    <xf numFmtId="179" fontId="27" fillId="0" borderId="0" xfId="0" applyNumberFormat="1" applyFont="1" applyFill="1" applyBorder="1" applyAlignment="1">
      <alignment vertical="center"/>
    </xf>
    <xf numFmtId="178" fontId="28" fillId="0" borderId="0" xfId="0" applyNumberFormat="1" applyFont="1" applyFill="1" applyBorder="1" applyAlignment="1">
      <alignment horizontal="right"/>
    </xf>
    <xf numFmtId="0" fontId="27" fillId="0" borderId="0" xfId="0" applyFont="1" applyFill="1" applyBorder="1" applyAlignment="1"/>
    <xf numFmtId="0" fontId="29" fillId="0" borderId="0" xfId="3" applyFont="1" applyFill="1" applyBorder="1" applyAlignment="1">
      <alignment horizontal="left" vertical="center"/>
    </xf>
    <xf numFmtId="0" fontId="30" fillId="0" borderId="0" xfId="3" applyFont="1" applyFill="1" applyBorder="1" applyAlignment="1">
      <alignment horizontal="left" vertical="center"/>
    </xf>
    <xf numFmtId="0" fontId="31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center" vertical="center"/>
    </xf>
    <xf numFmtId="0" fontId="0" fillId="2" borderId="0" xfId="3" applyFont="1" applyFill="1" applyBorder="1" applyAlignment="1">
      <alignment horizontal="center" vertical="center"/>
    </xf>
    <xf numFmtId="184" fontId="32" fillId="2" borderId="0" xfId="0" applyNumberFormat="1" applyFont="1" applyFill="1" applyBorder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33" fillId="2" borderId="7" xfId="3" applyFont="1" applyFill="1" applyBorder="1" applyAlignment="1">
      <alignment vertical="center"/>
    </xf>
    <xf numFmtId="185" fontId="11" fillId="2" borderId="8" xfId="9" applyNumberFormat="1" applyFont="1" applyFill="1" applyBorder="1" applyAlignment="1" applyProtection="1">
      <alignment vertical="center"/>
    </xf>
    <xf numFmtId="0" fontId="33" fillId="2" borderId="8" xfId="3" applyFont="1" applyFill="1" applyBorder="1" applyAlignment="1">
      <alignment vertical="center"/>
    </xf>
    <xf numFmtId="185" fontId="11" fillId="2" borderId="9" xfId="9" applyNumberFormat="1" applyFont="1" applyFill="1" applyBorder="1" applyAlignment="1" applyProtection="1">
      <alignment vertical="center"/>
    </xf>
    <xf numFmtId="3" fontId="10" fillId="2" borderId="7" xfId="0" applyNumberFormat="1" applyFont="1" applyFill="1" applyBorder="1" applyAlignment="1" applyProtection="1">
      <alignment vertical="center"/>
    </xf>
    <xf numFmtId="185" fontId="10" fillId="2" borderId="8" xfId="9" applyNumberFormat="1" applyFont="1" applyFill="1" applyBorder="1" applyAlignment="1" applyProtection="1">
      <alignment vertical="center"/>
    </xf>
    <xf numFmtId="3" fontId="10" fillId="2" borderId="8" xfId="0" applyNumberFormat="1" applyFont="1" applyFill="1" applyBorder="1" applyAlignment="1" applyProtection="1">
      <alignment horizontal="left" vertical="center"/>
    </xf>
    <xf numFmtId="185" fontId="10" fillId="2" borderId="9" xfId="9" applyNumberFormat="1" applyFont="1" applyFill="1" applyBorder="1" applyAlignment="1">
      <alignment horizontal="right" vertical="center"/>
    </xf>
    <xf numFmtId="3" fontId="10" fillId="2" borderId="7" xfId="0" applyNumberFormat="1" applyFont="1" applyFill="1" applyBorder="1" applyAlignment="1" applyProtection="1">
      <alignment horizontal="left" vertical="center" indent="1"/>
    </xf>
    <xf numFmtId="185" fontId="10" fillId="2" borderId="9" xfId="9" applyNumberFormat="1" applyFont="1" applyFill="1" applyBorder="1" applyAlignment="1" applyProtection="1">
      <alignment vertical="center"/>
    </xf>
    <xf numFmtId="3" fontId="10" fillId="2" borderId="8" xfId="0" applyNumberFormat="1" applyFont="1" applyFill="1" applyBorder="1" applyAlignment="1" applyProtection="1">
      <alignment horizontal="left" vertical="center" indent="1"/>
    </xf>
    <xf numFmtId="184" fontId="10" fillId="2" borderId="9" xfId="0" applyNumberFormat="1" applyFont="1" applyFill="1" applyBorder="1" applyAlignment="1" applyProtection="1">
      <alignment vertical="center"/>
    </xf>
    <xf numFmtId="0" fontId="34" fillId="0" borderId="7" xfId="3" applyFont="1" applyFill="1" applyBorder="1" applyAlignment="1">
      <alignment vertical="center"/>
    </xf>
    <xf numFmtId="185" fontId="34" fillId="0" borderId="8" xfId="9" applyNumberFormat="1" applyFont="1" applyFill="1" applyBorder="1" applyAlignment="1">
      <alignment vertical="center"/>
    </xf>
    <xf numFmtId="0" fontId="10" fillId="2" borderId="3" xfId="0" applyFont="1" applyFill="1" applyBorder="1" applyAlignment="1" applyProtection="1">
      <alignment vertical="center"/>
    </xf>
    <xf numFmtId="185" fontId="10" fillId="2" borderId="4" xfId="9" applyNumberFormat="1" applyFont="1" applyFill="1" applyBorder="1" applyAlignment="1" applyProtection="1">
      <alignment vertical="center"/>
    </xf>
    <xf numFmtId="3" fontId="10" fillId="2" borderId="4" xfId="0" applyNumberFormat="1" applyFont="1" applyFill="1" applyBorder="1" applyAlignment="1" applyProtection="1">
      <alignment horizontal="left" vertical="center" indent="1"/>
    </xf>
    <xf numFmtId="184" fontId="10" fillId="2" borderId="6" xfId="0" applyNumberFormat="1" applyFont="1" applyFill="1" applyBorder="1" applyAlignment="1" applyProtection="1">
      <alignment vertical="center"/>
    </xf>
    <xf numFmtId="0" fontId="0" fillId="0" borderId="0" xfId="8" applyFont="1" applyFill="1" applyBorder="1" applyAlignment="1">
      <alignment horizontal="left" vertical="center" wrapText="1"/>
    </xf>
    <xf numFmtId="0" fontId="35" fillId="0" borderId="0" xfId="72" applyFont="1" applyFill="1"/>
    <xf numFmtId="0" fontId="36" fillId="2" borderId="0" xfId="0" applyFont="1" applyFill="1" applyAlignment="1">
      <alignment vertical="center"/>
    </xf>
    <xf numFmtId="0" fontId="25" fillId="0" borderId="0" xfId="72" applyFont="1" applyFill="1"/>
    <xf numFmtId="0" fontId="37" fillId="0" borderId="0" xfId="72" applyFont="1" applyFill="1"/>
    <xf numFmtId="0" fontId="37" fillId="0" borderId="0" xfId="72" applyFont="1" applyFill="1" applyAlignment="1">
      <alignment vertical="center"/>
    </xf>
    <xf numFmtId="179" fontId="37" fillId="0" borderId="0" xfId="72" applyNumberFormat="1" applyFont="1" applyFill="1" applyAlignment="1">
      <alignment vertical="center"/>
    </xf>
    <xf numFmtId="0" fontId="4" fillId="0" borderId="0" xfId="101" applyFont="1" applyAlignment="1">
      <alignment horizontal="left" vertical="center"/>
    </xf>
    <xf numFmtId="0" fontId="5" fillId="0" borderId="0" xfId="101" applyFont="1" applyAlignment="1">
      <alignment horizontal="center" vertical="center"/>
    </xf>
    <xf numFmtId="0" fontId="32" fillId="0" borderId="0" xfId="72" applyFont="1" applyFill="1" applyAlignment="1">
      <alignment horizontal="right" vertical="center"/>
    </xf>
    <xf numFmtId="178" fontId="36" fillId="2" borderId="1" xfId="73" applyNumberFormat="1" applyFont="1" applyFill="1" applyBorder="1" applyAlignment="1" applyProtection="1">
      <alignment horizontal="center" vertical="center" wrapText="1"/>
      <protection locked="0"/>
    </xf>
    <xf numFmtId="178" fontId="36" fillId="2" borderId="5" xfId="73" applyNumberFormat="1" applyFont="1" applyFill="1" applyBorder="1" applyAlignment="1" applyProtection="1">
      <alignment horizontal="center" vertical="center" wrapText="1"/>
      <protection locked="0"/>
    </xf>
    <xf numFmtId="0" fontId="38" fillId="0" borderId="9" xfId="0" applyNumberFormat="1" applyFont="1" applyFill="1" applyBorder="1" applyAlignment="1" applyProtection="1">
      <alignment horizontal="left" vertical="center"/>
    </xf>
    <xf numFmtId="0" fontId="39" fillId="0" borderId="7" xfId="0" applyNumberFormat="1" applyFont="1" applyFill="1" applyBorder="1" applyAlignment="1" applyProtection="1">
      <alignment horizontal="left" vertical="center"/>
    </xf>
    <xf numFmtId="3" fontId="39" fillId="0" borderId="9" xfId="0" applyNumberFormat="1" applyFont="1" applyFill="1" applyBorder="1" applyAlignment="1" applyProtection="1">
      <alignment horizontal="right" vertical="center"/>
    </xf>
    <xf numFmtId="3" fontId="38" fillId="0" borderId="9" xfId="0" applyNumberFormat="1" applyFont="1" applyFill="1" applyBorder="1" applyAlignment="1" applyProtection="1">
      <alignment horizontal="right" vertical="center"/>
    </xf>
    <xf numFmtId="0" fontId="38" fillId="0" borderId="0" xfId="72" applyFont="1" applyFill="1"/>
    <xf numFmtId="0" fontId="38" fillId="0" borderId="7" xfId="0" applyNumberFormat="1" applyFont="1" applyFill="1" applyBorder="1" applyAlignment="1" applyProtection="1">
      <alignment horizontal="left" vertical="center"/>
    </xf>
    <xf numFmtId="0" fontId="38" fillId="0" borderId="3" xfId="0" applyNumberFormat="1" applyFont="1" applyFill="1" applyBorder="1" applyAlignment="1" applyProtection="1">
      <alignment horizontal="left" vertical="center"/>
    </xf>
    <xf numFmtId="3" fontId="38" fillId="0" borderId="6" xfId="0" applyNumberFormat="1" applyFont="1" applyFill="1" applyBorder="1" applyAlignment="1" applyProtection="1">
      <alignment horizontal="right" vertical="center"/>
    </xf>
    <xf numFmtId="0" fontId="36" fillId="0" borderId="0" xfId="72" applyFont="1" applyFill="1"/>
    <xf numFmtId="0" fontId="1" fillId="0" borderId="0" xfId="72" applyFont="1" applyFill="1"/>
    <xf numFmtId="0" fontId="32" fillId="0" borderId="0" xfId="72" applyFont="1" applyFill="1"/>
    <xf numFmtId="178" fontId="37" fillId="0" borderId="0" xfId="72" applyNumberFormat="1" applyFont="1" applyFill="1"/>
    <xf numFmtId="0" fontId="32" fillId="0" borderId="0" xfId="72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3" borderId="2" xfId="0" applyFont="1" applyFill="1" applyBorder="1" applyAlignment="1">
      <alignment horizontal="center" vertical="center" wrapText="1"/>
    </xf>
    <xf numFmtId="179" fontId="11" fillId="2" borderId="8" xfId="121" applyNumberFormat="1" applyFont="1" applyFill="1" applyBorder="1" applyAlignment="1">
      <alignment vertical="center"/>
    </xf>
    <xf numFmtId="179" fontId="11" fillId="3" borderId="8" xfId="121" applyNumberFormat="1" applyFont="1" applyFill="1" applyBorder="1" applyAlignment="1">
      <alignment vertical="center"/>
    </xf>
    <xf numFmtId="181" fontId="11" fillId="0" borderId="8" xfId="9" applyNumberFormat="1" applyFont="1" applyFill="1" applyBorder="1" applyAlignment="1">
      <alignment vertical="center"/>
    </xf>
    <xf numFmtId="0" fontId="12" fillId="2" borderId="8" xfId="126" applyFont="1" applyFill="1" applyBorder="1" applyAlignment="1">
      <alignment horizontal="center" vertical="center"/>
    </xf>
    <xf numFmtId="0" fontId="11" fillId="2" borderId="7" xfId="126" applyFont="1" applyFill="1" applyBorder="1" applyAlignment="1">
      <alignment horizontal="left" vertical="center"/>
    </xf>
    <xf numFmtId="179" fontId="11" fillId="0" borderId="8" xfId="121" applyNumberFormat="1" applyFont="1" applyFill="1" applyBorder="1" applyAlignment="1">
      <alignment vertical="center"/>
    </xf>
    <xf numFmtId="179" fontId="11" fillId="0" borderId="8" xfId="72" applyNumberFormat="1" applyFont="1" applyFill="1" applyBorder="1" applyAlignment="1">
      <alignment vertical="center"/>
    </xf>
    <xf numFmtId="1" fontId="10" fillId="2" borderId="7" xfId="132" applyNumberFormat="1" applyFont="1" applyFill="1" applyBorder="1" applyAlignment="1" applyProtection="1">
      <alignment horizontal="left" vertical="center"/>
      <protection locked="0"/>
    </xf>
    <xf numFmtId="179" fontId="10" fillId="0" borderId="8" xfId="121" applyNumberFormat="1" applyFont="1" applyFill="1" applyBorder="1" applyAlignment="1">
      <alignment vertical="center"/>
    </xf>
    <xf numFmtId="179" fontId="10" fillId="3" borderId="8" xfId="121" applyNumberFormat="1" applyFont="1" applyFill="1" applyBorder="1" applyAlignment="1">
      <alignment vertical="center"/>
    </xf>
    <xf numFmtId="181" fontId="10" fillId="0" borderId="8" xfId="9" applyNumberFormat="1" applyFont="1" applyFill="1" applyBorder="1" applyAlignment="1">
      <alignment vertical="center"/>
    </xf>
    <xf numFmtId="0" fontId="10" fillId="0" borderId="8" xfId="0" applyNumberFormat="1" applyFont="1" applyFill="1" applyBorder="1" applyAlignment="1" applyProtection="1">
      <alignment horizontal="left" vertical="center"/>
    </xf>
    <xf numFmtId="180" fontId="10" fillId="2" borderId="8" xfId="72" applyNumberFormat="1" applyFont="1" applyFill="1" applyBorder="1" applyAlignment="1">
      <alignment vertical="center"/>
    </xf>
    <xf numFmtId="180" fontId="10" fillId="3" borderId="8" xfId="72" applyNumberFormat="1" applyFont="1" applyFill="1" applyBorder="1" applyAlignment="1">
      <alignment vertical="center"/>
    </xf>
    <xf numFmtId="179" fontId="10" fillId="2" borderId="8" xfId="122" applyNumberFormat="1" applyFont="1" applyFill="1" applyBorder="1" applyAlignment="1">
      <alignment vertical="center"/>
    </xf>
    <xf numFmtId="179" fontId="10" fillId="3" borderId="8" xfId="122" applyNumberFormat="1" applyFont="1" applyFill="1" applyBorder="1" applyAlignment="1">
      <alignment vertical="center"/>
    </xf>
    <xf numFmtId="177" fontId="10" fillId="0" borderId="8" xfId="16" applyNumberFormat="1" applyFont="1" applyFill="1" applyBorder="1" applyAlignment="1">
      <alignment vertical="center"/>
    </xf>
    <xf numFmtId="0" fontId="10" fillId="2" borderId="7" xfId="126" applyFont="1" applyFill="1" applyBorder="1" applyAlignment="1">
      <alignment wrapText="1" shrinkToFit="1"/>
    </xf>
    <xf numFmtId="0" fontId="10" fillId="0" borderId="8" xfId="0" applyFont="1" applyFill="1" applyBorder="1" applyAlignment="1">
      <alignment horizontal="left" vertical="center"/>
    </xf>
    <xf numFmtId="0" fontId="10" fillId="2" borderId="7" xfId="108" applyFont="1" applyFill="1" applyBorder="1" applyAlignment="1">
      <alignment horizontal="left" vertical="center"/>
    </xf>
    <xf numFmtId="180" fontId="10" fillId="3" borderId="8" xfId="102" applyNumberFormat="1" applyFont="1" applyFill="1" applyBorder="1" applyAlignment="1">
      <alignment horizontal="right" vertical="center"/>
    </xf>
    <xf numFmtId="0" fontId="10" fillId="0" borderId="8" xfId="101" applyFont="1" applyFill="1" applyBorder="1">
      <alignment vertical="center"/>
    </xf>
    <xf numFmtId="0" fontId="10" fillId="2" borderId="3" xfId="108" applyFont="1" applyFill="1" applyBorder="1" applyAlignment="1">
      <alignment horizontal="left" vertical="center"/>
    </xf>
    <xf numFmtId="186" fontId="10" fillId="2" borderId="4" xfId="108" applyNumberFormat="1" applyFont="1" applyFill="1" applyBorder="1" applyAlignment="1">
      <alignment horizontal="right" vertical="center"/>
    </xf>
    <xf numFmtId="0" fontId="10" fillId="2" borderId="4" xfId="102" applyFont="1" applyFill="1" applyBorder="1" applyAlignment="1">
      <alignment horizontal="right" vertical="center"/>
    </xf>
    <xf numFmtId="186" fontId="10" fillId="3" borderId="4" xfId="108" applyNumberFormat="1" applyFont="1" applyFill="1" applyBorder="1" applyAlignment="1">
      <alignment horizontal="right" vertical="center"/>
    </xf>
    <xf numFmtId="177" fontId="10" fillId="0" borderId="4" xfId="16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9" fontId="11" fillId="2" borderId="8" xfId="126" applyNumberFormat="1" applyFont="1" applyFill="1" applyBorder="1" applyAlignment="1">
      <alignment vertical="center"/>
    </xf>
    <xf numFmtId="179" fontId="11" fillId="0" borderId="8" xfId="126" applyNumberFormat="1" applyFont="1" applyFill="1" applyBorder="1" applyAlignment="1">
      <alignment vertical="center"/>
    </xf>
    <xf numFmtId="179" fontId="11" fillId="3" borderId="8" xfId="126" applyNumberFormat="1" applyFont="1" applyFill="1" applyBorder="1" applyAlignment="1">
      <alignment vertical="center"/>
    </xf>
    <xf numFmtId="181" fontId="11" fillId="0" borderId="9" xfId="9" applyNumberFormat="1" applyFont="1" applyFill="1" applyBorder="1" applyAlignment="1">
      <alignment vertical="center"/>
    </xf>
    <xf numFmtId="180" fontId="10" fillId="0" borderId="8" xfId="72" applyNumberFormat="1" applyFont="1" applyFill="1" applyBorder="1" applyAlignment="1">
      <alignment vertical="center"/>
    </xf>
    <xf numFmtId="179" fontId="10" fillId="3" borderId="8" xfId="72" applyNumberFormat="1" applyFont="1" applyFill="1" applyBorder="1" applyAlignment="1">
      <alignment vertical="center"/>
    </xf>
    <xf numFmtId="181" fontId="10" fillId="0" borderId="9" xfId="9" applyNumberFormat="1" applyFont="1" applyFill="1" applyBorder="1" applyAlignment="1">
      <alignment vertical="center"/>
    </xf>
    <xf numFmtId="185" fontId="10" fillId="3" borderId="8" xfId="9" applyNumberFormat="1" applyFont="1" applyFill="1" applyBorder="1" applyAlignment="1">
      <alignment vertical="center"/>
    </xf>
    <xf numFmtId="185" fontId="10" fillId="3" borderId="8" xfId="116" applyNumberFormat="1" applyFont="1" applyFill="1" applyBorder="1" applyAlignment="1">
      <alignment vertical="center"/>
    </xf>
    <xf numFmtId="177" fontId="10" fillId="0" borderId="9" xfId="16" applyNumberFormat="1" applyFont="1" applyFill="1" applyBorder="1" applyAlignment="1">
      <alignment vertical="center"/>
    </xf>
    <xf numFmtId="185" fontId="11" fillId="0" borderId="8" xfId="9" applyNumberFormat="1" applyFont="1" applyFill="1" applyBorder="1" applyAlignment="1">
      <alignment vertical="center"/>
    </xf>
    <xf numFmtId="185" fontId="11" fillId="3" borderId="8" xfId="9" applyNumberFormat="1" applyFont="1" applyFill="1" applyBorder="1" applyAlignment="1">
      <alignment vertical="center"/>
    </xf>
    <xf numFmtId="185" fontId="10" fillId="0" borderId="8" xfId="9" applyNumberFormat="1" applyFont="1" applyFill="1" applyBorder="1" applyAlignment="1">
      <alignment vertical="center"/>
    </xf>
    <xf numFmtId="180" fontId="10" fillId="2" borderId="4" xfId="72" applyNumberFormat="1" applyFont="1" applyFill="1" applyBorder="1" applyAlignment="1">
      <alignment vertical="center"/>
    </xf>
    <xf numFmtId="180" fontId="10" fillId="3" borderId="4" xfId="72" applyNumberFormat="1" applyFont="1" applyFill="1" applyBorder="1" applyAlignment="1">
      <alignment vertical="center"/>
    </xf>
    <xf numFmtId="181" fontId="10" fillId="0" borderId="4" xfId="9" applyNumberFormat="1" applyFont="1" applyFill="1" applyBorder="1" applyAlignment="1">
      <alignment vertical="center"/>
    </xf>
    <xf numFmtId="181" fontId="10" fillId="0" borderId="6" xfId="9" applyNumberFormat="1" applyFont="1" applyFill="1" applyBorder="1" applyAlignment="1">
      <alignment vertical="center"/>
    </xf>
    <xf numFmtId="0" fontId="41" fillId="2" borderId="0" xfId="10" applyFont="1" applyFill="1" applyAlignment="1">
      <alignment horizontal="left" vertical="center"/>
    </xf>
    <xf numFmtId="0" fontId="42" fillId="2" borderId="0" xfId="10" applyFont="1" applyFill="1" applyAlignment="1">
      <alignment horizontal="center" vertical="center"/>
    </xf>
    <xf numFmtId="0" fontId="32" fillId="2" borderId="0" xfId="10" applyFont="1" applyFill="1" applyAlignment="1">
      <alignment horizontal="right" vertical="center"/>
    </xf>
    <xf numFmtId="0" fontId="8" fillId="0" borderId="1" xfId="115" applyFont="1" applyFill="1" applyBorder="1" applyAlignment="1">
      <alignment horizontal="center" vertical="center" wrapText="1"/>
    </xf>
    <xf numFmtId="0" fontId="43" fillId="0" borderId="7" xfId="0" applyFont="1" applyFill="1" applyBorder="1" applyAlignment="1">
      <alignment horizontal="center" vertical="center" wrapText="1"/>
    </xf>
    <xf numFmtId="0" fontId="43" fillId="0" borderId="8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187" fontId="43" fillId="0" borderId="8" xfId="0" applyNumberFormat="1" applyFont="1" applyFill="1" applyBorder="1" applyAlignment="1">
      <alignment horizontal="center" vertical="center"/>
    </xf>
    <xf numFmtId="188" fontId="44" fillId="0" borderId="8" xfId="9" applyNumberFormat="1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4" fillId="0" borderId="4" xfId="0" applyFont="1" applyFill="1" applyBorder="1" applyAlignment="1">
      <alignment horizontal="center" vertical="center" wrapText="1"/>
    </xf>
    <xf numFmtId="187" fontId="43" fillId="0" borderId="4" xfId="0" applyNumberFormat="1" applyFont="1" applyFill="1" applyBorder="1" applyAlignment="1">
      <alignment horizontal="center" vertical="center"/>
    </xf>
    <xf numFmtId="188" fontId="44" fillId="0" borderId="4" xfId="9" applyNumberFormat="1" applyFont="1" applyFill="1" applyBorder="1" applyAlignment="1">
      <alignment horizontal="center" vertical="center" wrapText="1"/>
    </xf>
    <xf numFmtId="0" fontId="8" fillId="0" borderId="10" xfId="115" applyFont="1" applyFill="1" applyBorder="1" applyAlignment="1">
      <alignment horizontal="center" vertical="center" wrapText="1"/>
    </xf>
    <xf numFmtId="9" fontId="0" fillId="0" borderId="9" xfId="16" applyFont="1" applyFill="1" applyBorder="1" applyAlignment="1">
      <alignment vertical="center"/>
    </xf>
    <xf numFmtId="9" fontId="0" fillId="0" borderId="6" xfId="16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41" fillId="2" borderId="0" xfId="10" applyFont="1" applyFill="1" applyAlignment="1">
      <alignment horizontal="left" vertical="center" wrapText="1"/>
    </xf>
    <xf numFmtId="0" fontId="42" fillId="2" borderId="0" xfId="10" applyFont="1" applyFill="1" applyAlignment="1">
      <alignment horizontal="center" vertical="center" wrapText="1"/>
    </xf>
    <xf numFmtId="0" fontId="32" fillId="2" borderId="0" xfId="10" applyFont="1" applyFill="1" applyAlignment="1">
      <alignment horizontal="right" vertical="center" wrapText="1"/>
    </xf>
    <xf numFmtId="0" fontId="8" fillId="0" borderId="2" xfId="115" applyFont="1" applyFill="1" applyBorder="1" applyAlignment="1">
      <alignment horizontal="center" vertical="center" wrapText="1"/>
    </xf>
    <xf numFmtId="0" fontId="8" fillId="0" borderId="5" xfId="115" applyFont="1" applyFill="1" applyBorder="1" applyAlignment="1">
      <alignment horizontal="center" vertical="center" wrapText="1"/>
    </xf>
    <xf numFmtId="188" fontId="44" fillId="0" borderId="8" xfId="0" applyNumberFormat="1" applyFont="1" applyFill="1" applyBorder="1" applyAlignment="1">
      <alignment horizontal="center" vertical="center" wrapText="1"/>
    </xf>
    <xf numFmtId="187" fontId="43" fillId="0" borderId="9" xfId="0" applyNumberFormat="1" applyFont="1" applyFill="1" applyBorder="1" applyAlignment="1">
      <alignment horizontal="center" vertical="center"/>
    </xf>
    <xf numFmtId="187" fontId="44" fillId="0" borderId="9" xfId="0" applyNumberFormat="1" applyFont="1" applyFill="1" applyBorder="1" applyAlignment="1">
      <alignment horizontal="center" vertical="center"/>
    </xf>
    <xf numFmtId="188" fontId="44" fillId="0" borderId="4" xfId="0" applyNumberFormat="1" applyFont="1" applyFill="1" applyBorder="1" applyAlignment="1">
      <alignment horizontal="center" vertical="center" wrapText="1"/>
    </xf>
    <xf numFmtId="187" fontId="44" fillId="0" borderId="6" xfId="0" applyNumberFormat="1" applyFont="1" applyFill="1" applyBorder="1" applyAlignment="1">
      <alignment horizontal="center" vertical="center"/>
    </xf>
    <xf numFmtId="0" fontId="25" fillId="2" borderId="0" xfId="73" applyFont="1" applyFill="1" applyAlignment="1" applyProtection="1">
      <alignment vertical="center"/>
      <protection locked="0"/>
    </xf>
    <xf numFmtId="0" fontId="2" fillId="2" borderId="0" xfId="73" applyFont="1" applyFill="1" applyAlignment="1" applyProtection="1">
      <alignment vertical="center" wrapText="1"/>
      <protection locked="0"/>
    </xf>
    <xf numFmtId="0" fontId="32" fillId="2" borderId="0" xfId="73" applyFont="1" applyFill="1" applyAlignment="1" applyProtection="1">
      <alignment vertical="center"/>
      <protection locked="0"/>
    </xf>
    <xf numFmtId="43" fontId="25" fillId="2" borderId="0" xfId="9" applyNumberFormat="1" applyFont="1" applyFill="1" applyAlignment="1" applyProtection="1">
      <alignment vertical="center"/>
      <protection locked="0"/>
    </xf>
    <xf numFmtId="0" fontId="45" fillId="2" borderId="0" xfId="10" applyFont="1" applyFill="1" applyAlignment="1">
      <alignment horizontal="left" vertical="center"/>
    </xf>
    <xf numFmtId="43" fontId="42" fillId="2" borderId="0" xfId="10" applyNumberFormat="1" applyFont="1" applyFill="1" applyAlignment="1">
      <alignment horizontal="center" vertical="center"/>
    </xf>
    <xf numFmtId="0" fontId="32" fillId="2" borderId="0" xfId="10" applyFont="1" applyFill="1" applyBorder="1" applyAlignment="1">
      <alignment horizontal="right" vertical="center"/>
    </xf>
    <xf numFmtId="43" fontId="32" fillId="2" borderId="0" xfId="10" applyNumberFormat="1" applyFont="1" applyFill="1" applyBorder="1" applyAlignment="1">
      <alignment horizontal="right" vertical="center"/>
    </xf>
    <xf numFmtId="43" fontId="8" fillId="0" borderId="5" xfId="9" applyNumberFormat="1" applyFont="1" applyFill="1" applyBorder="1" applyAlignment="1">
      <alignment horizontal="center" vertical="center"/>
    </xf>
    <xf numFmtId="0" fontId="11" fillId="0" borderId="7" xfId="115" applyFont="1" applyFill="1" applyBorder="1" applyAlignment="1">
      <alignment vertical="center"/>
    </xf>
    <xf numFmtId="43" fontId="46" fillId="0" borderId="9" xfId="9" applyNumberFormat="1" applyFont="1" applyFill="1" applyBorder="1" applyAlignment="1" applyProtection="1">
      <alignment horizontal="right" vertical="center"/>
    </xf>
    <xf numFmtId="0" fontId="10" fillId="0" borderId="7" xfId="115" applyFont="1" applyFill="1" applyBorder="1" applyAlignment="1">
      <alignment horizontal="left" vertical="center" indent="1"/>
    </xf>
    <xf numFmtId="0" fontId="10" fillId="0" borderId="7" xfId="115" applyFont="1" applyFill="1" applyBorder="1" applyAlignment="1">
      <alignment horizontal="left" vertical="center" indent="3"/>
    </xf>
    <xf numFmtId="43" fontId="34" fillId="0" borderId="9" xfId="9" applyNumberFormat="1" applyFont="1" applyFill="1" applyBorder="1" applyAlignment="1" applyProtection="1">
      <alignment horizontal="right" vertical="center"/>
    </xf>
    <xf numFmtId="43" fontId="10" fillId="0" borderId="9" xfId="9" applyNumberFormat="1" applyFont="1" applyFill="1" applyBorder="1" applyAlignment="1" applyProtection="1">
      <alignment horizontal="right" vertical="center"/>
    </xf>
    <xf numFmtId="43" fontId="10" fillId="0" borderId="11" xfId="9" applyNumberFormat="1" applyFont="1" applyFill="1" applyBorder="1" applyAlignment="1" applyProtection="1">
      <alignment horizontal="right" vertical="center"/>
    </xf>
    <xf numFmtId="0" fontId="10" fillId="0" borderId="3" xfId="115" applyFont="1" applyFill="1" applyBorder="1" applyAlignment="1">
      <alignment horizontal="left" vertical="center" indent="3"/>
    </xf>
    <xf numFmtId="43" fontId="10" fillId="0" borderId="12" xfId="9" applyNumberFormat="1" applyFont="1" applyFill="1" applyBorder="1" applyAlignment="1" applyProtection="1">
      <alignment horizontal="right" vertical="center"/>
    </xf>
    <xf numFmtId="0" fontId="0" fillId="2" borderId="0" xfId="113" applyFill="1" applyAlignment="1">
      <alignment vertical="center" wrapText="1"/>
    </xf>
    <xf numFmtId="0" fontId="0" fillId="2" borderId="0" xfId="113" applyFill="1" applyAlignment="1">
      <alignment horizontal="center" vertical="center"/>
    </xf>
    <xf numFmtId="0" fontId="0" fillId="2" borderId="0" xfId="113" applyFill="1">
      <alignment vertical="center"/>
    </xf>
    <xf numFmtId="14" fontId="8" fillId="0" borderId="1" xfId="73" applyNumberFormat="1" applyFont="1" applyFill="1" applyBorder="1" applyAlignment="1" applyProtection="1">
      <alignment horizontal="center" vertical="center"/>
      <protection locked="0"/>
    </xf>
    <xf numFmtId="178" fontId="40" fillId="0" borderId="5" xfId="73" applyNumberFormat="1" applyFont="1" applyFill="1" applyBorder="1" applyAlignment="1" applyProtection="1">
      <alignment horizontal="center" vertical="center" wrapText="1"/>
      <protection locked="0"/>
    </xf>
    <xf numFmtId="0" fontId="33" fillId="0" borderId="7" xfId="101" applyFont="1" applyFill="1" applyBorder="1" applyAlignment="1">
      <alignment horizontal="center" vertical="center"/>
    </xf>
    <xf numFmtId="180" fontId="11" fillId="0" borderId="9" xfId="0" applyNumberFormat="1" applyFont="1" applyFill="1" applyBorder="1" applyAlignment="1">
      <alignment vertical="center"/>
    </xf>
    <xf numFmtId="0" fontId="34" fillId="2" borderId="7" xfId="0" applyFont="1" applyFill="1" applyBorder="1">
      <alignment vertical="center"/>
    </xf>
    <xf numFmtId="180" fontId="34" fillId="0" borderId="9" xfId="124" applyNumberFormat="1" applyFont="1" applyFill="1" applyBorder="1" applyAlignment="1">
      <alignment vertical="center"/>
    </xf>
    <xf numFmtId="0" fontId="34" fillId="2" borderId="7" xfId="0" applyFont="1" applyFill="1" applyBorder="1" applyAlignment="1">
      <alignment horizontal="left" vertical="center" indent="1"/>
    </xf>
    <xf numFmtId="0" fontId="34" fillId="2" borderId="7" xfId="0" applyFont="1" applyFill="1" applyBorder="1" applyAlignment="1">
      <alignment horizontal="left" vertical="center" wrapText="1" indent="1"/>
    </xf>
    <xf numFmtId="0" fontId="34" fillId="2" borderId="3" xfId="0" applyFont="1" applyFill="1" applyBorder="1" applyAlignment="1">
      <alignment horizontal="left" vertical="center" wrapText="1" indent="1"/>
    </xf>
    <xf numFmtId="180" fontId="34" fillId="0" borderId="6" xfId="124" applyNumberFormat="1" applyFont="1" applyFill="1" applyBorder="1" applyAlignment="1">
      <alignment vertical="center"/>
    </xf>
    <xf numFmtId="0" fontId="47" fillId="0" borderId="0" xfId="124" applyFont="1" applyFill="1" applyBorder="1" applyAlignment="1">
      <alignment horizontal="left" vertical="center" wrapText="1"/>
    </xf>
    <xf numFmtId="0" fontId="48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9" fillId="2" borderId="0" xfId="101" applyFont="1" applyFill="1" applyAlignment="1">
      <alignment horizontal="left" vertical="center"/>
    </xf>
    <xf numFmtId="0" fontId="50" fillId="2" borderId="0" xfId="121" applyNumberFormat="1" applyFont="1" applyFill="1" applyAlignment="1" applyProtection="1">
      <alignment horizontal="center" vertical="center" wrapText="1"/>
    </xf>
    <xf numFmtId="0" fontId="23" fillId="2" borderId="0" xfId="121" applyNumberFormat="1" applyFont="1" applyFill="1" applyBorder="1" applyAlignment="1" applyProtection="1">
      <alignment vertical="center" wrapText="1"/>
    </xf>
    <xf numFmtId="180" fontId="10" fillId="2" borderId="0" xfId="107" applyNumberFormat="1" applyFont="1" applyFill="1" applyBorder="1" applyAlignment="1">
      <alignment horizontal="right" vertical="center"/>
    </xf>
    <xf numFmtId="0" fontId="8" fillId="2" borderId="1" xfId="121" applyNumberFormat="1" applyFont="1" applyFill="1" applyBorder="1" applyAlignment="1" applyProtection="1">
      <alignment horizontal="center" vertical="center"/>
    </xf>
    <xf numFmtId="0" fontId="8" fillId="2" borderId="2" xfId="121" applyNumberFormat="1" applyFont="1" applyFill="1" applyBorder="1" applyAlignment="1" applyProtection="1">
      <alignment horizontal="center" vertical="center"/>
    </xf>
    <xf numFmtId="0" fontId="8" fillId="2" borderId="5" xfId="121" applyNumberFormat="1" applyFont="1" applyFill="1" applyBorder="1" applyAlignment="1" applyProtection="1">
      <alignment horizontal="center" vertical="center"/>
    </xf>
    <xf numFmtId="0" fontId="8" fillId="2" borderId="7" xfId="121" applyNumberFormat="1" applyFont="1" applyFill="1" applyBorder="1" applyAlignment="1" applyProtection="1">
      <alignment horizontal="center" vertical="center"/>
    </xf>
    <xf numFmtId="0" fontId="8" fillId="2" borderId="8" xfId="121" applyNumberFormat="1" applyFont="1" applyFill="1" applyBorder="1" applyAlignment="1" applyProtection="1">
      <alignment horizontal="center" vertical="center"/>
    </xf>
    <xf numFmtId="0" fontId="8" fillId="2" borderId="8" xfId="121" applyNumberFormat="1" applyFont="1" applyFill="1" applyBorder="1" applyAlignment="1" applyProtection="1">
      <alignment horizontal="center" vertical="center" wrapText="1"/>
    </xf>
    <xf numFmtId="0" fontId="8" fillId="2" borderId="9" xfId="121" applyNumberFormat="1" applyFont="1" applyFill="1" applyBorder="1" applyAlignment="1" applyProtection="1">
      <alignment horizontal="center" vertical="center" wrapText="1"/>
    </xf>
    <xf numFmtId="0" fontId="11" fillId="2" borderId="7" xfId="121" applyNumberFormat="1" applyFont="1" applyFill="1" applyBorder="1" applyAlignment="1" applyProtection="1">
      <alignment horizontal="center" vertical="center"/>
    </xf>
    <xf numFmtId="180" fontId="11" fillId="2" borderId="8" xfId="107" applyNumberFormat="1" applyFont="1" applyFill="1" applyBorder="1" applyAlignment="1">
      <alignment horizontal="right" vertical="center"/>
    </xf>
    <xf numFmtId="180" fontId="11" fillId="2" borderId="9" xfId="107" applyNumberFormat="1" applyFont="1" applyFill="1" applyBorder="1" applyAlignment="1">
      <alignment horizontal="right" vertical="center"/>
    </xf>
    <xf numFmtId="0" fontId="10" fillId="2" borderId="7" xfId="107" applyNumberFormat="1" applyFont="1" applyFill="1" applyBorder="1" applyAlignment="1">
      <alignment horizontal="center" vertical="center" shrinkToFit="1"/>
    </xf>
    <xf numFmtId="180" fontId="10" fillId="2" borderId="8" xfId="101" applyNumberFormat="1" applyFont="1" applyFill="1" applyBorder="1" applyAlignment="1">
      <alignment vertical="center"/>
    </xf>
    <xf numFmtId="180" fontId="10" fillId="2" borderId="9" xfId="101" applyNumberFormat="1" applyFont="1" applyFill="1" applyBorder="1" applyAlignment="1">
      <alignment vertical="center"/>
    </xf>
    <xf numFmtId="0" fontId="10" fillId="2" borderId="3" xfId="107" applyNumberFormat="1" applyFont="1" applyFill="1" applyBorder="1" applyAlignment="1">
      <alignment horizontal="center" vertical="center" shrinkToFit="1"/>
    </xf>
    <xf numFmtId="180" fontId="10" fillId="2" borderId="4" xfId="101" applyNumberFormat="1" applyFont="1" applyFill="1" applyBorder="1" applyAlignment="1">
      <alignment vertical="center"/>
    </xf>
    <xf numFmtId="180" fontId="10" fillId="2" borderId="6" xfId="101" applyNumberFormat="1" applyFont="1" applyFill="1" applyBorder="1" applyAlignment="1">
      <alignment vertical="center"/>
    </xf>
    <xf numFmtId="0" fontId="1" fillId="2" borderId="0" xfId="129" applyFont="1" applyFill="1"/>
    <xf numFmtId="178" fontId="37" fillId="2" borderId="0" xfId="129" applyNumberFormat="1" applyFont="1" applyFill="1" applyAlignment="1">
      <alignment horizontal="right"/>
    </xf>
    <xf numFmtId="179" fontId="37" fillId="2" borderId="0" xfId="129" applyNumberFormat="1" applyFont="1" applyFill="1" applyAlignment="1">
      <alignment vertical="center"/>
    </xf>
    <xf numFmtId="178" fontId="37" fillId="2" borderId="0" xfId="129" applyNumberFormat="1" applyFont="1" applyFill="1" applyAlignment="1">
      <alignment horizontal="right" vertical="center"/>
    </xf>
    <xf numFmtId="0" fontId="37" fillId="2" borderId="0" xfId="129" applyFont="1" applyFill="1"/>
    <xf numFmtId="0" fontId="51" fillId="2" borderId="0" xfId="101" applyFont="1" applyFill="1" applyAlignment="1">
      <alignment vertical="center"/>
    </xf>
    <xf numFmtId="0" fontId="52" fillId="2" borderId="0" xfId="101" applyFont="1" applyFill="1" applyAlignment="1">
      <alignment horizontal="center" vertical="center"/>
    </xf>
    <xf numFmtId="0" fontId="3" fillId="2" borderId="13" xfId="101" applyFont="1" applyFill="1" applyBorder="1" applyAlignment="1">
      <alignment vertical="center"/>
    </xf>
    <xf numFmtId="0" fontId="7" fillId="2" borderId="0" xfId="101" applyFont="1" applyFill="1" applyBorder="1" applyAlignment="1">
      <alignment horizontal="right" vertical="center"/>
    </xf>
    <xf numFmtId="0" fontId="53" fillId="2" borderId="9" xfId="0" applyFont="1" applyFill="1" applyBorder="1" applyAlignment="1">
      <alignment horizontal="center" vertical="center" wrapText="1"/>
    </xf>
    <xf numFmtId="0" fontId="8" fillId="2" borderId="1" xfId="129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40" fillId="2" borderId="5" xfId="0" applyFont="1" applyFill="1" applyBorder="1" applyAlignment="1">
      <alignment horizontal="center" vertical="center" wrapText="1"/>
    </xf>
    <xf numFmtId="9" fontId="6" fillId="2" borderId="9" xfId="16" applyFont="1" applyFill="1" applyBorder="1">
      <alignment vertical="center"/>
    </xf>
    <xf numFmtId="179" fontId="11" fillId="2" borderId="7" xfId="129" applyNumberFormat="1" applyFont="1" applyFill="1" applyBorder="1" applyAlignment="1">
      <alignment horizontal="left" vertical="center"/>
    </xf>
    <xf numFmtId="180" fontId="11" fillId="2" borderId="8" xfId="101" applyNumberFormat="1" applyFont="1" applyFill="1" applyBorder="1">
      <alignment vertical="center"/>
    </xf>
    <xf numFmtId="180" fontId="11" fillId="3" borderId="8" xfId="101" applyNumberFormat="1" applyFont="1" applyFill="1" applyBorder="1">
      <alignment vertical="center"/>
    </xf>
    <xf numFmtId="0" fontId="11" fillId="2" borderId="7" xfId="101" applyFont="1" applyFill="1" applyBorder="1">
      <alignment vertical="center"/>
    </xf>
    <xf numFmtId="0" fontId="10" fillId="2" borderId="7" xfId="101" applyFont="1" applyFill="1" applyBorder="1">
      <alignment vertical="center"/>
    </xf>
    <xf numFmtId="0" fontId="44" fillId="2" borderId="8" xfId="129" applyFont="1" applyFill="1" applyBorder="1"/>
    <xf numFmtId="0" fontId="44" fillId="3" borderId="8" xfId="129" applyFont="1" applyFill="1" applyBorder="1"/>
    <xf numFmtId="180" fontId="10" fillId="0" borderId="8" xfId="102" applyNumberFormat="1" applyFont="1" applyFill="1" applyBorder="1" applyAlignment="1">
      <alignment vertical="center"/>
    </xf>
    <xf numFmtId="180" fontId="10" fillId="3" borderId="8" xfId="102" applyNumberFormat="1" applyFont="1" applyFill="1" applyBorder="1" applyAlignment="1">
      <alignment vertical="center"/>
    </xf>
    <xf numFmtId="180" fontId="11" fillId="2" borderId="8" xfId="16" applyNumberFormat="1" applyFont="1" applyFill="1" applyBorder="1">
      <alignment vertical="center"/>
    </xf>
    <xf numFmtId="180" fontId="11" fillId="3" borderId="8" xfId="16" applyNumberFormat="1" applyFont="1" applyFill="1" applyBorder="1">
      <alignment vertical="center"/>
    </xf>
    <xf numFmtId="9" fontId="54" fillId="2" borderId="9" xfId="16" applyFont="1" applyFill="1" applyBorder="1">
      <alignment vertical="center"/>
    </xf>
    <xf numFmtId="0" fontId="11" fillId="2" borderId="3" xfId="101" applyFont="1" applyFill="1" applyBorder="1">
      <alignment vertical="center"/>
    </xf>
    <xf numFmtId="180" fontId="11" fillId="2" borderId="4" xfId="16" applyNumberFormat="1" applyFont="1" applyFill="1" applyBorder="1">
      <alignment vertical="center"/>
    </xf>
    <xf numFmtId="180" fontId="11" fillId="3" borderId="4" xfId="16" applyNumberFormat="1" applyFont="1" applyFill="1" applyBorder="1">
      <alignment vertical="center"/>
    </xf>
    <xf numFmtId="177" fontId="11" fillId="2" borderId="6" xfId="16" applyNumberFormat="1" applyFont="1" applyFill="1" applyBorder="1" applyAlignment="1">
      <alignment horizontal="right" vertical="center"/>
    </xf>
    <xf numFmtId="9" fontId="54" fillId="2" borderId="8" xfId="16" applyFont="1" applyFill="1" applyBorder="1">
      <alignment vertical="center"/>
    </xf>
    <xf numFmtId="0" fontId="25" fillId="2" borderId="0" xfId="129" applyFont="1" applyFill="1"/>
    <xf numFmtId="0" fontId="55" fillId="2" borderId="0" xfId="129" applyFont="1" applyFill="1"/>
    <xf numFmtId="0" fontId="37" fillId="2" borderId="0" xfId="129" applyFont="1" applyFill="1" applyAlignment="1">
      <alignment vertical="center"/>
    </xf>
    <xf numFmtId="0" fontId="5" fillId="2" borderId="0" xfId="101" applyFont="1" applyFill="1" applyAlignment="1">
      <alignment horizontal="center" vertical="center"/>
    </xf>
    <xf numFmtId="0" fontId="6" fillId="2" borderId="0" xfId="101" applyFont="1" applyFill="1" applyBorder="1" applyAlignment="1">
      <alignment horizontal="right" vertical="center"/>
    </xf>
    <xf numFmtId="0" fontId="56" fillId="2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56" fillId="2" borderId="5" xfId="0" applyFont="1" applyFill="1" applyBorder="1" applyAlignment="1">
      <alignment horizontal="center" vertical="center" wrapText="1"/>
    </xf>
    <xf numFmtId="0" fontId="57" fillId="0" borderId="7" xfId="102" applyFont="1" applyFill="1" applyBorder="1" applyAlignment="1">
      <alignment horizontal="left" vertical="center" wrapText="1"/>
    </xf>
    <xf numFmtId="180" fontId="12" fillId="0" borderId="8" xfId="116" applyNumberFormat="1" applyFont="1" applyFill="1" applyBorder="1" applyAlignment="1">
      <alignment horizontal="right" vertical="center"/>
    </xf>
    <xf numFmtId="176" fontId="12" fillId="4" borderId="8" xfId="116" applyNumberFormat="1" applyFont="1" applyFill="1" applyBorder="1" applyAlignment="1">
      <alignment horizontal="right" vertical="center"/>
    </xf>
    <xf numFmtId="181" fontId="58" fillId="2" borderId="9" xfId="9" applyNumberFormat="1" applyFont="1" applyFill="1" applyBorder="1" applyAlignment="1">
      <alignment vertical="center"/>
    </xf>
    <xf numFmtId="0" fontId="33" fillId="0" borderId="7" xfId="102" applyFont="1" applyFill="1" applyBorder="1" applyAlignment="1">
      <alignment horizontal="left" vertical="center" wrapText="1"/>
    </xf>
    <xf numFmtId="180" fontId="11" fillId="0" borderId="8" xfId="116" applyNumberFormat="1" applyFont="1" applyFill="1" applyBorder="1" applyAlignment="1">
      <alignment horizontal="right" vertical="center"/>
    </xf>
    <xf numFmtId="176" fontId="11" fillId="4" borderId="8" xfId="116" applyNumberFormat="1" applyFont="1" applyFill="1" applyBorder="1" applyAlignment="1">
      <alignment horizontal="right" vertical="center"/>
    </xf>
    <xf numFmtId="0" fontId="34" fillId="0" borderId="7" xfId="102" applyFont="1" applyFill="1" applyBorder="1" applyAlignment="1">
      <alignment horizontal="left" vertical="center" wrapText="1"/>
    </xf>
    <xf numFmtId="180" fontId="10" fillId="0" borderId="8" xfId="116" applyNumberFormat="1" applyFont="1" applyFill="1" applyBorder="1" applyAlignment="1">
      <alignment horizontal="right" vertical="center"/>
    </xf>
    <xf numFmtId="180" fontId="10" fillId="3" borderId="8" xfId="116" applyNumberFormat="1" applyFont="1" applyFill="1" applyBorder="1" applyAlignment="1">
      <alignment horizontal="right" vertical="center"/>
    </xf>
    <xf numFmtId="0" fontId="34" fillId="0" borderId="7" xfId="102" applyFont="1" applyFill="1" applyBorder="1" applyAlignment="1">
      <alignment horizontal="left" vertical="center" wrapText="1" indent="1"/>
    </xf>
    <xf numFmtId="180" fontId="10" fillId="0" borderId="8" xfId="101" applyNumberFormat="1" applyFont="1" applyFill="1" applyBorder="1" applyAlignment="1">
      <alignment vertical="center"/>
    </xf>
    <xf numFmtId="180" fontId="10" fillId="3" borderId="8" xfId="101" applyNumberFormat="1" applyFont="1" applyFill="1" applyBorder="1" applyAlignment="1">
      <alignment vertical="center"/>
    </xf>
    <xf numFmtId="0" fontId="34" fillId="0" borderId="7" xfId="102" applyFont="1" applyFill="1" applyBorder="1" applyAlignment="1">
      <alignment horizontal="left" vertical="center" wrapText="1" indent="2"/>
    </xf>
    <xf numFmtId="0" fontId="10" fillId="2" borderId="7" xfId="102" applyFont="1" applyFill="1" applyBorder="1" applyAlignment="1">
      <alignment horizontal="left" vertical="center" wrapText="1" indent="2"/>
    </xf>
    <xf numFmtId="180" fontId="10" fillId="2" borderId="8" xfId="116" applyNumberFormat="1" applyFont="1" applyFill="1" applyBorder="1" applyAlignment="1">
      <alignment horizontal="right" vertical="center"/>
    </xf>
    <xf numFmtId="0" fontId="10" fillId="2" borderId="7" xfId="102" applyFont="1" applyFill="1" applyBorder="1" applyAlignment="1">
      <alignment horizontal="left" vertical="center" wrapText="1" indent="1"/>
    </xf>
    <xf numFmtId="0" fontId="59" fillId="0" borderId="7" xfId="102" applyFont="1" applyFill="1" applyBorder="1" applyAlignment="1">
      <alignment horizontal="left" vertical="center" indent="1"/>
    </xf>
    <xf numFmtId="180" fontId="11" fillId="0" borderId="8" xfId="101" applyNumberFormat="1" applyFont="1" applyFill="1" applyBorder="1" applyAlignment="1">
      <alignment vertical="center"/>
    </xf>
    <xf numFmtId="180" fontId="11" fillId="3" borderId="8" xfId="101" applyNumberFormat="1" applyFont="1" applyFill="1" applyBorder="1" applyAlignment="1">
      <alignment vertical="center"/>
    </xf>
    <xf numFmtId="180" fontId="11" fillId="0" borderId="8" xfId="129" applyNumberFormat="1" applyFont="1" applyFill="1" applyBorder="1" applyAlignment="1">
      <alignment horizontal="right" vertical="center"/>
    </xf>
    <xf numFmtId="180" fontId="11" fillId="3" borderId="8" xfId="129" applyNumberFormat="1" applyFont="1" applyFill="1" applyBorder="1" applyAlignment="1">
      <alignment horizontal="right" vertical="center"/>
    </xf>
    <xf numFmtId="0" fontId="33" fillId="0" borderId="3" xfId="102" applyFont="1" applyFill="1" applyBorder="1" applyAlignment="1">
      <alignment horizontal="left" vertical="center" wrapText="1"/>
    </xf>
    <xf numFmtId="180" fontId="11" fillId="0" borderId="4" xfId="129" applyNumberFormat="1" applyFont="1" applyFill="1" applyBorder="1" applyAlignment="1">
      <alignment horizontal="right" vertical="center"/>
    </xf>
    <xf numFmtId="180" fontId="11" fillId="3" borderId="4" xfId="129" applyNumberFormat="1" applyFont="1" applyFill="1" applyBorder="1" applyAlignment="1">
      <alignment horizontal="right" vertical="center"/>
    </xf>
    <xf numFmtId="181" fontId="58" fillId="2" borderId="6" xfId="9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45" fillId="2" borderId="0" xfId="101" applyFont="1" applyFill="1" applyAlignment="1">
      <alignment horizontal="left" vertical="center"/>
    </xf>
    <xf numFmtId="0" fontId="41" fillId="2" borderId="0" xfId="101" applyFont="1" applyFill="1" applyAlignment="1">
      <alignment horizontal="left" vertical="center"/>
    </xf>
    <xf numFmtId="0" fontId="42" fillId="2" borderId="0" xfId="101" applyFont="1" applyFill="1" applyAlignment="1">
      <alignment horizontal="center" vertical="center"/>
    </xf>
    <xf numFmtId="0" fontId="60" fillId="2" borderId="0" xfId="101" applyFont="1" applyFill="1" applyAlignment="1">
      <alignment horizontal="center" vertical="center"/>
    </xf>
    <xf numFmtId="0" fontId="32" fillId="2" borderId="0" xfId="101" applyFont="1" applyFill="1" applyBorder="1" applyAlignment="1">
      <alignment horizontal="left" vertical="center"/>
    </xf>
    <xf numFmtId="0" fontId="32" fillId="2" borderId="0" xfId="101" applyFont="1" applyFill="1" applyBorder="1" applyAlignment="1">
      <alignment horizontal="right" vertical="center"/>
    </xf>
    <xf numFmtId="178" fontId="8" fillId="2" borderId="1" xfId="73" applyNumberFormat="1" applyFont="1" applyFill="1" applyBorder="1" applyAlignment="1" applyProtection="1">
      <alignment horizontal="center" vertical="center" wrapText="1"/>
      <protection locked="0"/>
    </xf>
    <xf numFmtId="178" fontId="8" fillId="2" borderId="5" xfId="73" applyNumberFormat="1" applyFont="1" applyFill="1" applyBorder="1" applyAlignment="1" applyProtection="1">
      <alignment horizontal="center" vertical="center" wrapText="1"/>
      <protection locked="0"/>
    </xf>
    <xf numFmtId="0" fontId="61" fillId="0" borderId="0" xfId="0" applyFont="1" applyFill="1" applyBorder="1" applyAlignment="1"/>
    <xf numFmtId="0" fontId="62" fillId="2" borderId="14" xfId="129" applyFont="1" applyFill="1" applyBorder="1" applyAlignment="1">
      <alignment horizontal="left" vertical="center"/>
    </xf>
    <xf numFmtId="180" fontId="11" fillId="0" borderId="9" xfId="0" applyNumberFormat="1" applyFont="1" applyFill="1" applyBorder="1" applyAlignment="1"/>
    <xf numFmtId="0" fontId="11" fillId="0" borderId="7" xfId="0" applyNumberFormat="1" applyFont="1" applyFill="1" applyBorder="1" applyAlignment="1" applyProtection="1">
      <alignment horizontal="left" vertical="center"/>
    </xf>
    <xf numFmtId="3" fontId="10" fillId="0" borderId="9" xfId="0" applyNumberFormat="1" applyFont="1" applyFill="1" applyBorder="1" applyAlignment="1"/>
    <xf numFmtId="0" fontId="10" fillId="0" borderId="7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3" fontId="10" fillId="0" borderId="6" xfId="0" applyNumberFormat="1" applyFont="1" applyFill="1" applyBorder="1" applyAlignment="1"/>
    <xf numFmtId="184" fontId="1" fillId="2" borderId="0" xfId="0" applyNumberFormat="1" applyFont="1" applyFill="1" applyAlignment="1">
      <alignment vertical="center"/>
    </xf>
    <xf numFmtId="185" fontId="10" fillId="2" borderId="0" xfId="0" applyNumberFormat="1" applyFont="1" applyFill="1" applyAlignment="1">
      <alignment vertical="center"/>
    </xf>
    <xf numFmtId="185" fontId="41" fillId="2" borderId="0" xfId="9" applyNumberFormat="1" applyFont="1" applyFill="1" applyBorder="1" applyAlignment="1" applyProtection="1">
      <alignment horizontal="left" vertical="center"/>
    </xf>
    <xf numFmtId="185" fontId="42" fillId="2" borderId="0" xfId="9" applyNumberFormat="1" applyFont="1" applyFill="1" applyBorder="1" applyAlignment="1" applyProtection="1">
      <alignment horizontal="center" vertical="center"/>
    </xf>
    <xf numFmtId="185" fontId="32" fillId="2" borderId="0" xfId="9" applyNumberFormat="1" applyFont="1" applyFill="1" applyBorder="1" applyAlignment="1" applyProtection="1">
      <alignment horizontal="right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85" fontId="8" fillId="0" borderId="5" xfId="9" applyNumberFormat="1" applyFont="1" applyFill="1" applyBorder="1" applyAlignment="1" applyProtection="1">
      <alignment horizontal="center" vertical="center" wrapText="1"/>
      <protection locked="0"/>
    </xf>
    <xf numFmtId="0" fontId="44" fillId="0" borderId="7" xfId="0" applyNumberFormat="1" applyFont="1" applyFill="1" applyBorder="1" applyAlignment="1" applyProtection="1">
      <alignment horizontal="left" vertical="center"/>
    </xf>
    <xf numFmtId="185" fontId="44" fillId="0" borderId="11" xfId="9" applyNumberFormat="1" applyFont="1" applyFill="1" applyBorder="1" applyAlignment="1" applyProtection="1">
      <alignment horizontal="right" vertical="center"/>
    </xf>
    <xf numFmtId="0" fontId="25" fillId="0" borderId="7" xfId="0" applyNumberFormat="1" applyFont="1" applyFill="1" applyBorder="1" applyAlignment="1" applyProtection="1">
      <alignment horizontal="left" vertical="center"/>
    </xf>
    <xf numFmtId="185" fontId="10" fillId="0" borderId="9" xfId="9" applyNumberFormat="1" applyFont="1" applyFill="1" applyBorder="1" applyAlignment="1" applyProtection="1">
      <alignment horizontal="right" vertical="center"/>
    </xf>
    <xf numFmtId="0" fontId="63" fillId="0" borderId="7" xfId="0" applyNumberFormat="1" applyFont="1" applyFill="1" applyBorder="1" applyAlignment="1" applyProtection="1">
      <alignment horizontal="left" vertical="center"/>
    </xf>
    <xf numFmtId="0" fontId="25" fillId="0" borderId="7" xfId="0" applyNumberFormat="1" applyFont="1" applyFill="1" applyBorder="1" applyAlignment="1" applyProtection="1">
      <alignment vertical="center"/>
    </xf>
    <xf numFmtId="0" fontId="25" fillId="2" borderId="7" xfId="0" applyNumberFormat="1" applyFont="1" applyFill="1" applyBorder="1" applyAlignment="1">
      <alignment vertical="center"/>
    </xf>
    <xf numFmtId="0" fontId="25" fillId="2" borderId="3" xfId="0" applyNumberFormat="1" applyFont="1" applyFill="1" applyBorder="1" applyAlignment="1">
      <alignment vertical="center"/>
    </xf>
    <xf numFmtId="185" fontId="10" fillId="0" borderId="6" xfId="9" applyNumberFormat="1" applyFont="1" applyFill="1" applyBorder="1" applyAlignment="1" applyProtection="1">
      <alignment horizontal="right" vertical="center"/>
    </xf>
    <xf numFmtId="0" fontId="40" fillId="2" borderId="0" xfId="101" applyFont="1" applyFill="1" applyAlignment="1">
      <alignment horizontal="center" vertical="center"/>
    </xf>
    <xf numFmtId="0" fontId="64" fillId="2" borderId="0" xfId="101" applyFont="1" applyFill="1">
      <alignment vertical="center"/>
    </xf>
    <xf numFmtId="0" fontId="48" fillId="2" borderId="0" xfId="101" applyFont="1" applyFill="1">
      <alignment vertical="center"/>
    </xf>
    <xf numFmtId="0" fontId="3" fillId="2" borderId="0" xfId="101" applyFont="1" applyFill="1">
      <alignment vertical="center"/>
    </xf>
    <xf numFmtId="177" fontId="3" fillId="2" borderId="0" xfId="101" applyNumberFormat="1" applyFont="1" applyFill="1">
      <alignment vertical="center"/>
    </xf>
    <xf numFmtId="0" fontId="6" fillId="2" borderId="0" xfId="101" applyFont="1" applyFill="1" applyAlignment="1">
      <alignment horizontal="right" vertical="center"/>
    </xf>
    <xf numFmtId="177" fontId="9" fillId="2" borderId="2" xfId="0" applyNumberFormat="1" applyFont="1" applyFill="1" applyBorder="1" applyAlignment="1">
      <alignment horizontal="center" vertical="center" wrapText="1"/>
    </xf>
    <xf numFmtId="0" fontId="11" fillId="2" borderId="7" xfId="101" applyFont="1" applyFill="1" applyBorder="1" applyAlignment="1">
      <alignment horizontal="center" vertical="center"/>
    </xf>
    <xf numFmtId="185" fontId="58" fillId="2" borderId="8" xfId="9" applyNumberFormat="1" applyFont="1" applyFill="1" applyBorder="1" applyAlignment="1">
      <alignment vertical="center" wrapText="1"/>
    </xf>
    <xf numFmtId="185" fontId="58" fillId="3" borderId="8" xfId="9" applyNumberFormat="1" applyFont="1" applyFill="1" applyBorder="1" applyAlignment="1">
      <alignment vertical="center" wrapText="1"/>
    </xf>
    <xf numFmtId="43" fontId="58" fillId="2" borderId="8" xfId="9" applyFont="1" applyFill="1" applyBorder="1" applyAlignment="1">
      <alignment vertical="center"/>
    </xf>
    <xf numFmtId="0" fontId="32" fillId="2" borderId="15" xfId="0" applyFont="1" applyFill="1" applyBorder="1" applyAlignment="1">
      <alignment horizontal="left" vertical="center"/>
    </xf>
    <xf numFmtId="0" fontId="11" fillId="2" borderId="7" xfId="138" applyFont="1" applyFill="1" applyBorder="1" applyAlignment="1" applyProtection="1">
      <alignment horizontal="left" vertical="center" wrapText="1"/>
      <protection locked="0"/>
    </xf>
    <xf numFmtId="185" fontId="11" fillId="3" borderId="8" xfId="9" applyNumberFormat="1" applyFont="1" applyFill="1" applyBorder="1" applyAlignment="1" applyProtection="1">
      <alignment vertical="center"/>
    </xf>
    <xf numFmtId="0" fontId="10" fillId="2" borderId="7" xfId="0" applyFont="1" applyFill="1" applyBorder="1" applyAlignment="1">
      <alignment vertical="center" wrapText="1"/>
    </xf>
    <xf numFmtId="185" fontId="10" fillId="2" borderId="8" xfId="9" applyNumberFormat="1" applyFont="1" applyFill="1" applyBorder="1" applyAlignment="1">
      <alignment horizontal="right" vertical="center"/>
    </xf>
    <xf numFmtId="185" fontId="10" fillId="3" borderId="8" xfId="9" applyNumberFormat="1" applyFont="1" applyFill="1" applyBorder="1" applyAlignment="1">
      <alignment horizontal="right" vertical="center"/>
    </xf>
    <xf numFmtId="43" fontId="59" fillId="2" borderId="8" xfId="9" applyFont="1" applyFill="1" applyBorder="1" applyAlignment="1">
      <alignment vertical="center"/>
    </xf>
    <xf numFmtId="0" fontId="10" fillId="2" borderId="7" xfId="0" applyFont="1" applyFill="1" applyBorder="1" applyAlignment="1">
      <alignment horizontal="left" vertical="center" wrapText="1" indent="1"/>
    </xf>
    <xf numFmtId="185" fontId="59" fillId="0" borderId="8" xfId="9" applyNumberFormat="1" applyFont="1" applyFill="1" applyBorder="1">
      <alignment vertical="center"/>
    </xf>
    <xf numFmtId="185" fontId="10" fillId="0" borderId="8" xfId="9" applyNumberFormat="1" applyFont="1" applyFill="1" applyBorder="1" applyAlignment="1" applyProtection="1">
      <alignment vertical="center"/>
    </xf>
    <xf numFmtId="185" fontId="59" fillId="2" borderId="8" xfId="9" applyNumberFormat="1" applyFont="1" applyFill="1" applyBorder="1" applyAlignment="1">
      <alignment vertical="center"/>
    </xf>
    <xf numFmtId="43" fontId="58" fillId="2" borderId="8" xfId="9" applyFont="1" applyFill="1" applyBorder="1" applyAlignment="1">
      <alignment vertical="center" wrapText="1"/>
    </xf>
    <xf numFmtId="0" fontId="59" fillId="2" borderId="7" xfId="105" applyFont="1" applyFill="1" applyBorder="1" applyAlignment="1">
      <alignment vertical="center"/>
    </xf>
    <xf numFmtId="185" fontId="34" fillId="0" borderId="8" xfId="9" applyNumberFormat="1" applyFont="1" applyFill="1" applyBorder="1" applyAlignment="1" applyProtection="1">
      <alignment horizontal="right" vertical="center"/>
    </xf>
    <xf numFmtId="185" fontId="34" fillId="2" borderId="8" xfId="9" applyNumberFormat="1" applyFont="1" applyFill="1" applyBorder="1" applyAlignment="1">
      <alignment horizontal="right" vertical="center"/>
    </xf>
    <xf numFmtId="185" fontId="59" fillId="0" borderId="8" xfId="9" applyNumberFormat="1" applyFont="1" applyFill="1" applyBorder="1" applyAlignment="1" applyProtection="1">
      <alignment horizontal="right" vertical="center"/>
    </xf>
    <xf numFmtId="0" fontId="59" fillId="2" borderId="3" xfId="105" applyFont="1" applyFill="1" applyBorder="1" applyAlignment="1">
      <alignment vertical="center"/>
    </xf>
    <xf numFmtId="185" fontId="34" fillId="2" borderId="4" xfId="9" applyNumberFormat="1" applyFont="1" applyFill="1" applyBorder="1" applyAlignment="1" applyProtection="1">
      <alignment horizontal="right" vertical="center" wrapText="1"/>
    </xf>
    <xf numFmtId="185" fontId="34" fillId="0" borderId="4" xfId="9" applyNumberFormat="1" applyFont="1" applyFill="1" applyBorder="1" applyAlignment="1" applyProtection="1">
      <alignment horizontal="right" vertical="center"/>
    </xf>
    <xf numFmtId="185" fontId="10" fillId="3" borderId="4" xfId="9" applyNumberFormat="1" applyFont="1" applyFill="1" applyBorder="1" applyAlignment="1">
      <alignment horizontal="right" vertical="center"/>
    </xf>
    <xf numFmtId="43" fontId="59" fillId="2" borderId="4" xfId="9" applyFont="1" applyFill="1" applyBorder="1" applyAlignment="1">
      <alignment vertical="center"/>
    </xf>
    <xf numFmtId="0" fontId="8" fillId="0" borderId="2" xfId="101" applyFont="1" applyFill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 wrapText="1"/>
    </xf>
    <xf numFmtId="177" fontId="9" fillId="0" borderId="5" xfId="0" applyNumberFormat="1" applyFont="1" applyBorder="1" applyAlignment="1">
      <alignment horizontal="center" vertical="center" wrapText="1"/>
    </xf>
    <xf numFmtId="43" fontId="11" fillId="2" borderId="7" xfId="9" applyFont="1" applyFill="1" applyBorder="1" applyAlignment="1" applyProtection="1">
      <alignment horizontal="center" vertical="center"/>
    </xf>
    <xf numFmtId="185" fontId="58" fillId="2" borderId="8" xfId="9" applyNumberFormat="1" applyFont="1" applyFill="1" applyBorder="1" applyAlignment="1">
      <alignment horizontal="right" vertical="center" wrapText="1"/>
    </xf>
    <xf numFmtId="43" fontId="58" fillId="0" borderId="8" xfId="9" applyFont="1" applyBorder="1" applyAlignment="1">
      <alignment horizontal="right" vertical="center"/>
    </xf>
    <xf numFmtId="43" fontId="58" fillId="2" borderId="9" xfId="9" applyFont="1" applyFill="1" applyBorder="1" applyAlignment="1">
      <alignment vertical="center"/>
    </xf>
    <xf numFmtId="43" fontId="11" fillId="2" borderId="8" xfId="9" applyFont="1" applyFill="1" applyBorder="1" applyAlignment="1" applyProtection="1">
      <alignment horizontal="left" vertical="center" wrapText="1"/>
      <protection locked="0"/>
    </xf>
    <xf numFmtId="43" fontId="10" fillId="2" borderId="8" xfId="9" applyFont="1" applyFill="1" applyBorder="1" applyAlignment="1" applyProtection="1">
      <alignment vertical="center"/>
    </xf>
    <xf numFmtId="43" fontId="59" fillId="0" borderId="8" xfId="9" applyFont="1" applyBorder="1" applyAlignment="1">
      <alignment horizontal="right" vertical="center"/>
    </xf>
    <xf numFmtId="43" fontId="59" fillId="2" borderId="9" xfId="9" applyFont="1" applyFill="1" applyBorder="1" applyAlignment="1">
      <alignment vertical="center"/>
    </xf>
    <xf numFmtId="43" fontId="65" fillId="2" borderId="8" xfId="9" applyFont="1" applyFill="1" applyBorder="1" applyAlignment="1" applyProtection="1">
      <alignment vertical="center"/>
    </xf>
    <xf numFmtId="43" fontId="10" fillId="2" borderId="8" xfId="9" applyFont="1" applyFill="1" applyBorder="1" applyAlignment="1" applyProtection="1">
      <alignment vertical="center" wrapText="1"/>
    </xf>
    <xf numFmtId="43" fontId="3" fillId="2" borderId="8" xfId="9" applyFont="1" applyFill="1" applyBorder="1" applyAlignment="1" applyProtection="1">
      <alignment vertical="center"/>
    </xf>
    <xf numFmtId="185" fontId="47" fillId="0" borderId="8" xfId="9" applyNumberFormat="1" applyFont="1" applyFill="1" applyBorder="1" applyAlignment="1" applyProtection="1">
      <alignment horizontal="right" vertical="center"/>
    </xf>
    <xf numFmtId="43" fontId="13" fillId="2" borderId="8" xfId="9" applyFont="1" applyFill="1" applyBorder="1" applyAlignment="1" applyProtection="1">
      <alignment vertical="center"/>
    </xf>
    <xf numFmtId="43" fontId="59" fillId="2" borderId="8" xfId="9" applyFont="1" applyFill="1" applyBorder="1" applyAlignment="1" applyProtection="1">
      <alignment vertical="center"/>
    </xf>
    <xf numFmtId="43" fontId="59" fillId="2" borderId="4" xfId="9" applyFont="1" applyFill="1" applyBorder="1" applyAlignment="1" applyProtection="1">
      <alignment vertical="center"/>
    </xf>
    <xf numFmtId="185" fontId="34" fillId="2" borderId="4" xfId="9" applyNumberFormat="1" applyFont="1" applyFill="1" applyBorder="1" applyAlignment="1" applyProtection="1">
      <alignment horizontal="left" vertical="center" wrapText="1"/>
    </xf>
    <xf numFmtId="185" fontId="34" fillId="0" borderId="4" xfId="9" applyNumberFormat="1" applyFont="1" applyFill="1" applyBorder="1" applyAlignment="1" applyProtection="1">
      <alignment vertical="center"/>
    </xf>
    <xf numFmtId="43" fontId="34" fillId="2" borderId="4" xfId="9" applyFont="1" applyFill="1" applyBorder="1" applyAlignment="1" applyProtection="1">
      <alignment horizontal="right" vertical="center"/>
    </xf>
    <xf numFmtId="43" fontId="59" fillId="0" borderId="4" xfId="9" applyFont="1" applyBorder="1" applyAlignment="1">
      <alignment horizontal="right" vertical="center"/>
    </xf>
    <xf numFmtId="43" fontId="59" fillId="0" borderId="6" xfId="9" applyFont="1" applyBorder="1" applyAlignment="1">
      <alignment horizontal="right" vertical="center"/>
    </xf>
    <xf numFmtId="0" fontId="66" fillId="0" borderId="0" xfId="0" applyFont="1">
      <alignment vertical="center"/>
    </xf>
    <xf numFmtId="0" fontId="67" fillId="0" borderId="0" xfId="0" applyFont="1" applyAlignment="1">
      <alignment horizontal="center" vertical="center"/>
    </xf>
    <xf numFmtId="0" fontId="68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0" fontId="69" fillId="0" borderId="0" xfId="0" applyFont="1">
      <alignment vertical="center"/>
    </xf>
  </cellXfs>
  <cellStyles count="172">
    <cellStyle name="常规" xfId="0" builtinId="0"/>
    <cellStyle name="货币[0]" xfId="1" builtinId="7"/>
    <cellStyle name="货币" xfId="2" builtinId="4"/>
    <cellStyle name="常规 2 2 4" xfId="3"/>
    <cellStyle name="20% - 强调文字颜色 1 2" xfId="4"/>
    <cellStyle name="20% - 强调文字颜色 3" xfId="5" builtinId="38"/>
    <cellStyle name="输入" xfId="6" builtinId="20"/>
    <cellStyle name="千位分隔[0]" xfId="7" builtinId="6"/>
    <cellStyle name="常规 3 4 3" xfId="8"/>
    <cellStyle name="千位分隔" xfId="9" builtinId="3"/>
    <cellStyle name="常规 2_财政工作报告（修改版）" xfId="10"/>
    <cellStyle name="40% - 强调文字颜色 3" xfId="11" builtinId="39"/>
    <cellStyle name="计算 2" xfId="12"/>
    <cellStyle name="差" xfId="13" builtinId="27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标题 4" xfId="20" builtinId="19"/>
    <cellStyle name="百分比 7" xfId="21"/>
    <cellStyle name="60% - 强调文字颜色 2" xfId="22" builtinId="36"/>
    <cellStyle name="警告文本" xfId="23" builtinId="11"/>
    <cellStyle name="标题" xfId="24" builtinId="15"/>
    <cellStyle name="解释性文本" xfId="25" builtinId="53"/>
    <cellStyle name="标题 1" xfId="26" builtinId="16"/>
    <cellStyle name="百分比 4" xfId="27"/>
    <cellStyle name="标题 2" xfId="28" builtinId="17"/>
    <cellStyle name="百分比 5" xfId="29"/>
    <cellStyle name="标题 3" xfId="30" builtinId="18"/>
    <cellStyle name="百分比 6" xfId="31"/>
    <cellStyle name="60% - 强调文字颜色 1" xfId="32" builtinId="32"/>
    <cellStyle name="60% - 强调文字颜色 4" xfId="33" builtinId="44"/>
    <cellStyle name="输出" xfId="34" builtinId="21"/>
    <cellStyle name="计算" xfId="35" builtinId="22"/>
    <cellStyle name="检查单元格" xfId="36" builtinId="23"/>
    <cellStyle name="40% - 强调文字颜色 4 2" xfId="37"/>
    <cellStyle name="20% - 强调文字颜色 6" xfId="38" builtinId="50"/>
    <cellStyle name="强调文字颜色 2" xfId="39" builtinId="33"/>
    <cellStyle name="链接单元格" xfId="40" builtinId="24"/>
    <cellStyle name="40% - 强调文字颜色 1 2" xfId="41"/>
    <cellStyle name="汇总" xfId="42" builtinId="25"/>
    <cellStyle name="好" xfId="43" builtinId="26"/>
    <cellStyle name="40% - 强调文字颜色 2 2" xfId="44"/>
    <cellStyle name="适中" xfId="45" builtinId="28"/>
    <cellStyle name="20% - 强调文字颜色 5" xfId="46" builtinId="46"/>
    <cellStyle name="强调文字颜色 1" xfId="47" builtinId="29"/>
    <cellStyle name="40% - 强调文字颜色 5 2" xfId="48"/>
    <cellStyle name="20% - 强调文字颜色 1" xfId="49" builtinId="30"/>
    <cellStyle name="40% - 强调文字颜色 1" xfId="50" builtinId="31"/>
    <cellStyle name="20% - 强调文字颜色 2" xfId="51" builtinId="34"/>
    <cellStyle name="输出 2" xfId="52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40% - 强调文字颜色 6 2" xfId="67"/>
    <cellStyle name="?鹎%U龡&amp;H齲_x0001_C铣_x0014__x0007__x0001__x0001_" xfId="68"/>
    <cellStyle name="20% - 强调文字颜色 2 2" xfId="69"/>
    <cellStyle name="20% - 强调文字颜色 3 2" xfId="70"/>
    <cellStyle name="20% - 强调文字颜色 4 2" xfId="71"/>
    <cellStyle name="常规 3" xfId="72"/>
    <cellStyle name="常规_2007人代会数据 2" xfId="73"/>
    <cellStyle name="20% - 强调文字颜色 5 2" xfId="74"/>
    <cellStyle name="20% - 强调文字颜色 6 2" xfId="75"/>
    <cellStyle name="千位分隔 2 3 2 2 2" xfId="76"/>
    <cellStyle name="40% - 强调文字颜色 3 2" xfId="77"/>
    <cellStyle name="60% - 强调文字颜色 1 2" xfId="78"/>
    <cellStyle name="60% - 强调文字颜色 2 2" xfId="79"/>
    <cellStyle name="常规 5" xfId="80"/>
    <cellStyle name="60% - 强调文字颜色 3 2" xfId="81"/>
    <cellStyle name="60% - 强调文字颜色 4 2" xfId="82"/>
    <cellStyle name="60% - 强调文字颜色 5 2" xfId="83"/>
    <cellStyle name="60% - 强调文字颜色 6 2" xfId="84"/>
    <cellStyle name="百分比 2" xfId="85"/>
    <cellStyle name="百分比 2 2" xfId="86"/>
    <cellStyle name="百分比 2 2 2" xfId="87"/>
    <cellStyle name="百分比 3" xfId="88"/>
    <cellStyle name="标题 1 2" xfId="89"/>
    <cellStyle name="标题 2 2" xfId="90"/>
    <cellStyle name="标题 3 2" xfId="91"/>
    <cellStyle name="标题 4 2" xfId="92"/>
    <cellStyle name="千位分隔 3" xfId="93"/>
    <cellStyle name="标题 5" xfId="94"/>
    <cellStyle name="差 2" xfId="95"/>
    <cellStyle name="常规 10" xfId="96"/>
    <cellStyle name="常规 10 2" xfId="97"/>
    <cellStyle name="常规 10 3" xfId="98"/>
    <cellStyle name="常规 10 3 2" xfId="99"/>
    <cellStyle name="常规 11" xfId="100"/>
    <cellStyle name="常规 2" xfId="101"/>
    <cellStyle name="常规 2 2" xfId="102"/>
    <cellStyle name="常规 2 2 2" xfId="103"/>
    <cellStyle name="常规 2 2 3" xfId="104"/>
    <cellStyle name="常规 2 3" xfId="105"/>
    <cellStyle name="常规 2 3 2" xfId="106"/>
    <cellStyle name="常规 2 4" xfId="107"/>
    <cellStyle name="常规 2 5" xfId="108"/>
    <cellStyle name="千位分隔[0] 3 2" xfId="109"/>
    <cellStyle name="强调文字颜色 4 2" xfId="110"/>
    <cellStyle name="常规 2 6" xfId="111"/>
    <cellStyle name="千位分隔[0] 3 3" xfId="112"/>
    <cellStyle name="常规 2 7" xfId="113"/>
    <cellStyle name="千位分隔[0] 3 4" xfId="114"/>
    <cellStyle name="常规 2_财政工作报告（修改版） 2" xfId="115"/>
    <cellStyle name="千位分隔 2" xfId="116"/>
    <cellStyle name="常规 3 2" xfId="117"/>
    <cellStyle name="常规 3 2 2" xfId="118"/>
    <cellStyle name="常规 3 2 3" xfId="119"/>
    <cellStyle name="常规 3 2 3 2" xfId="120"/>
    <cellStyle name="常规 3 3" xfId="121"/>
    <cellStyle name="常规 3 3 2" xfId="122"/>
    <cellStyle name="常规 3 3 3" xfId="123"/>
    <cellStyle name="常规 3 4" xfId="124"/>
    <cellStyle name="常规 3 4 2" xfId="125"/>
    <cellStyle name="常规 3 5" xfId="126"/>
    <cellStyle name="强调文字颜色 5 2" xfId="127"/>
    <cellStyle name="常规 3_财政工作报告（修改版）" xfId="128"/>
    <cellStyle name="常规 4" xfId="129"/>
    <cellStyle name="常规 4 2" xfId="130"/>
    <cellStyle name="常规 4 2 2" xfId="131"/>
    <cellStyle name="常规 4 3" xfId="132"/>
    <cellStyle name="常规 6 2" xfId="133"/>
    <cellStyle name="注释 2" xfId="134"/>
    <cellStyle name="常规 6 3" xfId="135"/>
    <cellStyle name="常规 7" xfId="136"/>
    <cellStyle name="常规 8" xfId="137"/>
    <cellStyle name="常规 9" xfId="138"/>
    <cellStyle name="常规 9 2" xfId="139"/>
    <cellStyle name="好 2" xfId="140"/>
    <cellStyle name="汇总 2" xfId="141"/>
    <cellStyle name="检查单元格 2" xfId="142"/>
    <cellStyle name="千位分隔 5" xfId="143"/>
    <cellStyle name="解释性文本 2" xfId="144"/>
    <cellStyle name="警告文本 2" xfId="145"/>
    <cellStyle name="链接单元格 2" xfId="146"/>
    <cellStyle name="千位分隔 2 2" xfId="147"/>
    <cellStyle name="千位分隔 2 2 2" xfId="148"/>
    <cellStyle name="千位分隔 2 2 2 2" xfId="149"/>
    <cellStyle name="千位分隔 2 4 2" xfId="150"/>
    <cellStyle name="千位分隔 2 3" xfId="151"/>
    <cellStyle name="千位分隔 2 3 2" xfId="152"/>
    <cellStyle name="千位分隔 2 3 2 2 2 2" xfId="153"/>
    <cellStyle name="千位分隔 2 3 2 2 2 2 2" xfId="154"/>
    <cellStyle name="千位分隔 2 3 2 2 2 2 2 2" xfId="155"/>
    <cellStyle name="千位分隔 2 3 2 2 2 3" xfId="156"/>
    <cellStyle name="千位分隔 2 3 2 2 2 3 2" xfId="157"/>
    <cellStyle name="千位分隔 2 3 2 2 2 3 2 2" xfId="158"/>
    <cellStyle name="千位分隔 2 3 2 2 2 4" xfId="159"/>
    <cellStyle name="千位分隔 2 3 2 2 2 4 2" xfId="160"/>
    <cellStyle name="千位分隔 2 4 2 2" xfId="161"/>
    <cellStyle name="千位分隔 2 4 2 2 2" xfId="162"/>
    <cellStyle name="千位分隔 4" xfId="163"/>
    <cellStyle name="千位分隔[0] 2 2" xfId="164"/>
    <cellStyle name="强调文字颜色 3 2" xfId="165"/>
    <cellStyle name="千位分隔[0] 2 2 2" xfId="166"/>
    <cellStyle name="千位分隔[0] 3 3 2" xfId="167"/>
    <cellStyle name="强调文字颜色 1 2" xfId="168"/>
    <cellStyle name="强调文字颜色 2 2" xfId="169"/>
    <cellStyle name="强调文字颜色 6 2" xfId="170"/>
    <cellStyle name="输入 2" xfId="171"/>
  </cellStyles>
  <dxfs count="1">
    <dxf>
      <fill>
        <patternFill patternType="solid">
          <bgColor theme="7" tint="0.799920651875362"/>
        </patternFill>
      </fill>
    </dxf>
  </dxf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</xdr:row>
      <xdr:rowOff>0</xdr:rowOff>
    </xdr:from>
    <xdr:to>
      <xdr:col>9</xdr:col>
      <xdr:colOff>683895</xdr:colOff>
      <xdr:row>48</xdr:row>
      <xdr:rowOff>143510</xdr:rowOff>
    </xdr:to>
    <xdr:sp>
      <xdr:nvSpPr>
        <xdr:cNvPr id="2" name="文本框 1"/>
        <xdr:cNvSpPr txBox="1"/>
      </xdr:nvSpPr>
      <xdr:spPr>
        <a:xfrm>
          <a:off x="9525" y="409575"/>
          <a:ext cx="6846570" cy="81826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p>
          <a:pPr algn="ctr"/>
          <a:r>
            <a:rPr lang="zh-CN" altLang="en-US" sz="2200">
              <a:latin typeface="方正小标宋_GBK" panose="03000509000000000000" charset="-122"/>
              <a:ea typeface="方正小标宋_GBK" panose="03000509000000000000" charset="-122"/>
              <a:cs typeface="方正小标宋_GBK" panose="03000509000000000000" charset="-122"/>
            </a:rPr>
            <a:t>酉阳自治县</a:t>
          </a:r>
          <a:r>
            <a:rPr lang="en-US" altLang="zh-CN" sz="2200">
              <a:latin typeface="方正小标宋_GBK" panose="03000509000000000000" charset="-122"/>
              <a:ea typeface="方正小标宋_GBK" panose="03000509000000000000" charset="-122"/>
              <a:cs typeface="方正小标宋_GBK" panose="03000509000000000000" charset="-122"/>
            </a:rPr>
            <a:t>2023</a:t>
          </a:r>
          <a:r>
            <a:rPr lang="zh-CN" altLang="en-US" sz="2200">
              <a:latin typeface="方正小标宋_GBK" panose="03000509000000000000" charset="-122"/>
              <a:ea typeface="方正小标宋_GBK" panose="03000509000000000000" charset="-122"/>
              <a:cs typeface="方正小标宋_GBK" panose="03000509000000000000" charset="-122"/>
            </a:rPr>
            <a:t>年决算套表</a:t>
          </a:r>
          <a:endParaRPr lang="en-US" altLang="zh-CN" sz="2200">
            <a:latin typeface="方正小标宋_GBK" panose="03000509000000000000" charset="-122"/>
            <a:ea typeface="方正小标宋_GBK" panose="03000509000000000000" charset="-122"/>
            <a:cs typeface="方正小标宋_GBK" panose="03000509000000000000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workbookViewId="0">
      <selection activeCell="A1" sqref="A1"/>
    </sheetView>
  </sheetViews>
  <sheetFormatPr defaultColWidth="9" defaultRowHeight="13.5"/>
  <sheetData>
    <row r="1" ht="18.75" spans="1:1">
      <c r="A1" s="460" t="s">
        <v>0</v>
      </c>
    </row>
    <row r="12" ht="25.5" spans="12:12">
      <c r="L12" s="461"/>
    </row>
  </sheetData>
  <pageMargins left="0.75" right="0.75" top="1" bottom="1" header="0.5" footer="0.5"/>
  <pageSetup paperSize="9" scale="97" fitToHeight="0" orientation="portrait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7"/>
  <sheetViews>
    <sheetView workbookViewId="0">
      <selection activeCell="A1" sqref="A1"/>
    </sheetView>
  </sheetViews>
  <sheetFormatPr defaultColWidth="9" defaultRowHeight="22" customHeight="1" outlineLevelCol="1"/>
  <cols>
    <col min="1" max="1" width="70.6333333333333" style="246" customWidth="1"/>
    <col min="2" max="2" width="30.6333333333333" style="249" customWidth="1"/>
    <col min="3" max="5" width="9" style="246" customWidth="1"/>
    <col min="6" max="16384" width="9" style="246"/>
  </cols>
  <sheetData>
    <row r="1" s="246" customFormat="1" customHeight="1" spans="1:2">
      <c r="A1" s="250" t="s">
        <v>688</v>
      </c>
      <c r="B1" s="249"/>
    </row>
    <row r="2" s="246" customFormat="1" customHeight="1" spans="1:2">
      <c r="A2" s="219" t="s">
        <v>689</v>
      </c>
      <c r="B2" s="251"/>
    </row>
    <row r="3" s="246" customFormat="1" customHeight="1" spans="1:2">
      <c r="A3" s="252" t="s">
        <v>690</v>
      </c>
      <c r="B3" s="253"/>
    </row>
    <row r="4" s="247" customFormat="1" customHeight="1" spans="1:2">
      <c r="A4" s="221" t="s">
        <v>22</v>
      </c>
      <c r="B4" s="254" t="s">
        <v>691</v>
      </c>
    </row>
    <row r="5" s="248" customFormat="1" customHeight="1" spans="1:2">
      <c r="A5" s="255" t="s">
        <v>692</v>
      </c>
      <c r="B5" s="256">
        <f>B6+B7</f>
        <v>138.78</v>
      </c>
    </row>
    <row r="6" s="248" customFormat="1" customHeight="1" spans="1:2">
      <c r="A6" s="257" t="s">
        <v>693</v>
      </c>
      <c r="B6" s="256">
        <v>63.87</v>
      </c>
    </row>
    <row r="7" s="248" customFormat="1" customHeight="1" spans="1:2">
      <c r="A7" s="258" t="s">
        <v>694</v>
      </c>
      <c r="B7" s="256">
        <v>74.91</v>
      </c>
    </row>
    <row r="8" s="248" customFormat="1" customHeight="1" spans="1:2">
      <c r="A8" s="255" t="s">
        <v>695</v>
      </c>
      <c r="B8" s="259">
        <f>B9+B10</f>
        <v>138.9</v>
      </c>
    </row>
    <row r="9" s="248" customFormat="1" customHeight="1" spans="1:2">
      <c r="A9" s="257" t="s">
        <v>693</v>
      </c>
      <c r="B9" s="259">
        <v>63.9</v>
      </c>
    </row>
    <row r="10" s="248" customFormat="1" customHeight="1" spans="1:2">
      <c r="A10" s="258" t="s">
        <v>694</v>
      </c>
      <c r="B10" s="259">
        <v>75</v>
      </c>
    </row>
    <row r="11" s="248" customFormat="1" customHeight="1" spans="1:2">
      <c r="A11" s="255" t="s">
        <v>696</v>
      </c>
      <c r="B11" s="259">
        <f>B12+B13+B14+B15</f>
        <v>63.94</v>
      </c>
    </row>
    <row r="12" s="248" customFormat="1" customHeight="1" spans="1:2">
      <c r="A12" s="257" t="s">
        <v>697</v>
      </c>
      <c r="B12" s="259">
        <v>2.06</v>
      </c>
    </row>
    <row r="13" s="248" customFormat="1" customHeight="1" spans="1:2">
      <c r="A13" s="257" t="s">
        <v>698</v>
      </c>
      <c r="B13" s="259">
        <v>27.22</v>
      </c>
    </row>
    <row r="14" s="248" customFormat="1" customHeight="1" spans="1:2">
      <c r="A14" s="257" t="s">
        <v>699</v>
      </c>
      <c r="B14" s="259">
        <v>33</v>
      </c>
    </row>
    <row r="15" s="248" customFormat="1" customHeight="1" spans="1:2">
      <c r="A15" s="257" t="s">
        <v>700</v>
      </c>
      <c r="B15" s="259">
        <v>1.66</v>
      </c>
    </row>
    <row r="16" s="248" customFormat="1" customHeight="1" spans="1:2">
      <c r="A16" s="255" t="s">
        <v>701</v>
      </c>
      <c r="B16" s="259">
        <f>B17+B18</f>
        <v>27.66</v>
      </c>
    </row>
    <row r="17" s="248" customFormat="1" customHeight="1" spans="1:2">
      <c r="A17" s="257" t="s">
        <v>702</v>
      </c>
      <c r="B17" s="259">
        <v>26</v>
      </c>
    </row>
    <row r="18" s="248" customFormat="1" customHeight="1" spans="1:2">
      <c r="A18" s="257" t="s">
        <v>703</v>
      </c>
      <c r="B18" s="259">
        <v>1.66</v>
      </c>
    </row>
    <row r="19" s="248" customFormat="1" customHeight="1" spans="1:2">
      <c r="A19" s="255" t="s">
        <v>704</v>
      </c>
      <c r="B19" s="259">
        <f>B20+B21</f>
        <v>4.9</v>
      </c>
    </row>
    <row r="20" s="248" customFormat="1" customHeight="1" spans="1:2">
      <c r="A20" s="257" t="s">
        <v>705</v>
      </c>
      <c r="B20" s="259">
        <v>2.1</v>
      </c>
    </row>
    <row r="21" s="248" customFormat="1" customHeight="1" spans="1:2">
      <c r="A21" s="257" t="s">
        <v>706</v>
      </c>
      <c r="B21" s="259">
        <v>2.8</v>
      </c>
    </row>
    <row r="22" s="246" customFormat="1" customHeight="1" spans="1:2">
      <c r="A22" s="255" t="s">
        <v>707</v>
      </c>
      <c r="B22" s="259">
        <f>B23+B24</f>
        <v>193.04</v>
      </c>
    </row>
    <row r="23" s="246" customFormat="1" customHeight="1" spans="1:2">
      <c r="A23" s="257" t="s">
        <v>693</v>
      </c>
      <c r="B23" s="259">
        <v>83.47</v>
      </c>
    </row>
    <row r="24" s="246" customFormat="1" customHeight="1" spans="1:2">
      <c r="A24" s="258" t="s">
        <v>694</v>
      </c>
      <c r="B24" s="259">
        <v>109.57</v>
      </c>
    </row>
    <row r="25" s="246" customFormat="1" customHeight="1" spans="1:2">
      <c r="A25" s="255" t="s">
        <v>708</v>
      </c>
      <c r="B25" s="260">
        <f>B26+B27</f>
        <v>193.05</v>
      </c>
    </row>
    <row r="26" s="246" customFormat="1" customHeight="1" spans="1:2">
      <c r="A26" s="257" t="s">
        <v>693</v>
      </c>
      <c r="B26" s="261">
        <v>83.48</v>
      </c>
    </row>
    <row r="27" s="246" customFormat="1" customHeight="1" spans="1:2">
      <c r="A27" s="262" t="s">
        <v>694</v>
      </c>
      <c r="B27" s="263">
        <v>109.57</v>
      </c>
    </row>
  </sheetData>
  <mergeCells count="2">
    <mergeCell ref="A2:B2"/>
    <mergeCell ref="A3:B3"/>
  </mergeCells>
  <printOptions horizontalCentered="1"/>
  <pageMargins left="0.393055555555556" right="0.393055555555556" top="0.393055555555556" bottom="0.393055555555556" header="0.393055555555556" footer="0.393055555555556"/>
  <pageSetup paperSize="9" scale="96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tabSelected="1" workbookViewId="0">
      <selection activeCell="D10" sqref="D10"/>
    </sheetView>
  </sheetViews>
  <sheetFormatPr defaultColWidth="9" defaultRowHeight="13.5" outlineLevelCol="6"/>
  <cols>
    <col min="1" max="1" width="10.25" customWidth="1"/>
    <col min="2" max="2" width="18.6333333333333" style="235" customWidth="1"/>
    <col min="3" max="3" width="13" customWidth="1"/>
    <col min="4" max="4" width="15.8833333333333" customWidth="1"/>
    <col min="5" max="5" width="14.5" customWidth="1"/>
    <col min="6" max="6" width="21.75" customWidth="1"/>
    <col min="7" max="7" width="17.8833333333333" customWidth="1"/>
  </cols>
  <sheetData>
    <row r="1" ht="18.75" spans="1:7">
      <c r="A1" s="218" t="s">
        <v>709</v>
      </c>
      <c r="B1" s="236"/>
      <c r="C1" s="218"/>
      <c r="D1" s="218"/>
      <c r="E1" s="218"/>
      <c r="F1" s="218"/>
      <c r="G1" s="218"/>
    </row>
    <row r="2" ht="27" spans="1:7">
      <c r="A2" s="219" t="s">
        <v>710</v>
      </c>
      <c r="B2" s="237"/>
      <c r="C2" s="219"/>
      <c r="D2" s="219"/>
      <c r="E2" s="219"/>
      <c r="F2" s="219"/>
      <c r="G2" s="219"/>
    </row>
    <row r="3" ht="14.25" spans="1:7">
      <c r="A3" s="220" t="s">
        <v>690</v>
      </c>
      <c r="B3" s="238"/>
      <c r="C3" s="220"/>
      <c r="D3" s="220"/>
      <c r="E3" s="220"/>
      <c r="F3" s="220"/>
      <c r="G3" s="220"/>
    </row>
    <row r="4" ht="30" customHeight="1" spans="1:7">
      <c r="A4" s="221" t="s">
        <v>711</v>
      </c>
      <c r="B4" s="239" t="s">
        <v>712</v>
      </c>
      <c r="C4" s="239" t="s">
        <v>713</v>
      </c>
      <c r="D4" s="239" t="s">
        <v>714</v>
      </c>
      <c r="E4" s="239" t="s">
        <v>715</v>
      </c>
      <c r="F4" s="239" t="s">
        <v>716</v>
      </c>
      <c r="G4" s="240" t="s">
        <v>717</v>
      </c>
    </row>
    <row r="5" ht="31.5" spans="1:7">
      <c r="A5" s="222">
        <v>1</v>
      </c>
      <c r="B5" s="223" t="s">
        <v>718</v>
      </c>
      <c r="C5" s="223" t="s">
        <v>719</v>
      </c>
      <c r="D5" s="223" t="s">
        <v>720</v>
      </c>
      <c r="E5" s="224" t="s">
        <v>721</v>
      </c>
      <c r="F5" s="241">
        <v>0.5</v>
      </c>
      <c r="G5" s="242">
        <v>44957</v>
      </c>
    </row>
    <row r="6" ht="31.5" spans="1:7">
      <c r="A6" s="222">
        <v>2</v>
      </c>
      <c r="B6" s="224" t="s">
        <v>722</v>
      </c>
      <c r="C6" s="223" t="s">
        <v>723</v>
      </c>
      <c r="D6" s="223" t="s">
        <v>724</v>
      </c>
      <c r="E6" s="224" t="s">
        <v>721</v>
      </c>
      <c r="F6" s="241">
        <v>7</v>
      </c>
      <c r="G6" s="242">
        <v>44988</v>
      </c>
    </row>
    <row r="7" ht="47.25" spans="1:7">
      <c r="A7" s="222">
        <v>3</v>
      </c>
      <c r="B7" s="224" t="s">
        <v>725</v>
      </c>
      <c r="C7" s="223" t="s">
        <v>726</v>
      </c>
      <c r="D7" s="223" t="s">
        <v>727</v>
      </c>
      <c r="E7" s="224" t="s">
        <v>721</v>
      </c>
      <c r="F7" s="241">
        <v>0.2</v>
      </c>
      <c r="G7" s="242">
        <v>44988</v>
      </c>
    </row>
    <row r="8" ht="31.5" spans="1:7">
      <c r="A8" s="222">
        <v>4</v>
      </c>
      <c r="B8" s="224" t="s">
        <v>728</v>
      </c>
      <c r="C8" s="223" t="s">
        <v>729</v>
      </c>
      <c r="D8" s="223" t="s">
        <v>730</v>
      </c>
      <c r="E8" s="224" t="s">
        <v>721</v>
      </c>
      <c r="F8" s="241">
        <v>0.95</v>
      </c>
      <c r="G8" s="242">
        <v>44988</v>
      </c>
    </row>
    <row r="9" ht="31.5" spans="1:7">
      <c r="A9" s="222">
        <v>5</v>
      </c>
      <c r="B9" s="223" t="s">
        <v>731</v>
      </c>
      <c r="C9" s="223" t="s">
        <v>732</v>
      </c>
      <c r="D9" s="223" t="s">
        <v>720</v>
      </c>
      <c r="E9" s="224" t="s">
        <v>721</v>
      </c>
      <c r="F9" s="241">
        <v>1.25</v>
      </c>
      <c r="G9" s="242">
        <v>44988</v>
      </c>
    </row>
    <row r="10" ht="31.5" spans="1:7">
      <c r="A10" s="222">
        <v>6</v>
      </c>
      <c r="B10" s="223" t="s">
        <v>733</v>
      </c>
      <c r="C10" s="223" t="s">
        <v>734</v>
      </c>
      <c r="D10" s="223" t="s">
        <v>735</v>
      </c>
      <c r="E10" s="224" t="s">
        <v>721</v>
      </c>
      <c r="F10" s="241">
        <v>0.9</v>
      </c>
      <c r="G10" s="242">
        <v>45037</v>
      </c>
    </row>
    <row r="11" ht="47.25" spans="1:7">
      <c r="A11" s="222">
        <v>7</v>
      </c>
      <c r="B11" s="223" t="s">
        <v>736</v>
      </c>
      <c r="C11" s="223" t="s">
        <v>737</v>
      </c>
      <c r="D11" s="223" t="s">
        <v>738</v>
      </c>
      <c r="E11" s="224" t="s">
        <v>721</v>
      </c>
      <c r="F11" s="241">
        <v>2.2</v>
      </c>
      <c r="G11" s="242">
        <v>45072</v>
      </c>
    </row>
    <row r="12" ht="47.25" spans="1:7">
      <c r="A12" s="222">
        <v>8</v>
      </c>
      <c r="B12" s="223" t="s">
        <v>739</v>
      </c>
      <c r="C12" s="223" t="s">
        <v>740</v>
      </c>
      <c r="D12" s="223" t="s">
        <v>738</v>
      </c>
      <c r="E12" s="224" t="s">
        <v>721</v>
      </c>
      <c r="F12" s="241">
        <v>10</v>
      </c>
      <c r="G12" s="242">
        <v>45096</v>
      </c>
    </row>
    <row r="13" ht="47.25" spans="1:7">
      <c r="A13" s="222">
        <v>9</v>
      </c>
      <c r="B13" s="223" t="s">
        <v>741</v>
      </c>
      <c r="C13" s="223" t="s">
        <v>740</v>
      </c>
      <c r="D13" s="223" t="s">
        <v>738</v>
      </c>
      <c r="E13" s="224" t="s">
        <v>721</v>
      </c>
      <c r="F13" s="241">
        <v>10</v>
      </c>
      <c r="G13" s="242">
        <v>45096</v>
      </c>
    </row>
    <row r="14" ht="31.5" spans="1:7">
      <c r="A14" s="222">
        <v>10</v>
      </c>
      <c r="B14" s="223" t="s">
        <v>742</v>
      </c>
      <c r="C14" s="223" t="s">
        <v>743</v>
      </c>
      <c r="D14" s="223" t="s">
        <v>744</v>
      </c>
      <c r="E14" s="224" t="s">
        <v>745</v>
      </c>
      <c r="F14" s="241">
        <v>0.04</v>
      </c>
      <c r="G14" s="242">
        <v>45096</v>
      </c>
    </row>
    <row r="15" ht="31.5" spans="1:7">
      <c r="A15" s="222">
        <v>11</v>
      </c>
      <c r="B15" s="223" t="s">
        <v>746</v>
      </c>
      <c r="C15" s="223" t="s">
        <v>743</v>
      </c>
      <c r="D15" s="223" t="s">
        <v>744</v>
      </c>
      <c r="E15" s="224" t="s">
        <v>745</v>
      </c>
      <c r="F15" s="241">
        <v>0.09</v>
      </c>
      <c r="G15" s="242">
        <v>45096</v>
      </c>
    </row>
    <row r="16" ht="31.5" spans="1:7">
      <c r="A16" s="222">
        <v>12</v>
      </c>
      <c r="B16" s="223" t="s">
        <v>747</v>
      </c>
      <c r="C16" s="223" t="s">
        <v>748</v>
      </c>
      <c r="D16" s="223" t="s">
        <v>749</v>
      </c>
      <c r="E16" s="224" t="s">
        <v>745</v>
      </c>
      <c r="F16" s="241">
        <v>0.4118</v>
      </c>
      <c r="G16" s="242">
        <v>45096</v>
      </c>
    </row>
    <row r="17" ht="31.5" spans="1:7">
      <c r="A17" s="222">
        <v>13</v>
      </c>
      <c r="B17" s="223" t="s">
        <v>750</v>
      </c>
      <c r="C17" s="223" t="s">
        <v>734</v>
      </c>
      <c r="D17" s="223" t="s">
        <v>735</v>
      </c>
      <c r="E17" s="224" t="s">
        <v>745</v>
      </c>
      <c r="F17" s="241">
        <v>0.3</v>
      </c>
      <c r="G17" s="242">
        <v>45096</v>
      </c>
    </row>
    <row r="18" ht="47.25" spans="1:7">
      <c r="A18" s="222">
        <v>14</v>
      </c>
      <c r="B18" s="223" t="s">
        <v>751</v>
      </c>
      <c r="C18" s="223" t="s">
        <v>734</v>
      </c>
      <c r="D18" s="223" t="s">
        <v>735</v>
      </c>
      <c r="E18" s="224" t="s">
        <v>745</v>
      </c>
      <c r="F18" s="241">
        <v>0.03</v>
      </c>
      <c r="G18" s="242">
        <v>45096</v>
      </c>
    </row>
    <row r="19" ht="36" customHeight="1" spans="1:7">
      <c r="A19" s="222">
        <v>15</v>
      </c>
      <c r="B19" s="223" t="s">
        <v>752</v>
      </c>
      <c r="C19" s="223" t="s">
        <v>753</v>
      </c>
      <c r="D19" s="223" t="s">
        <v>738</v>
      </c>
      <c r="E19" s="224" t="s">
        <v>745</v>
      </c>
      <c r="F19" s="241">
        <v>0.28</v>
      </c>
      <c r="G19" s="242">
        <v>45096</v>
      </c>
    </row>
    <row r="20" ht="47.25" spans="1:7">
      <c r="A20" s="222">
        <v>16</v>
      </c>
      <c r="B20" s="223" t="s">
        <v>754</v>
      </c>
      <c r="C20" s="223" t="s">
        <v>732</v>
      </c>
      <c r="D20" s="223" t="s">
        <v>720</v>
      </c>
      <c r="E20" s="224" t="s">
        <v>745</v>
      </c>
      <c r="F20" s="241">
        <v>0.0431</v>
      </c>
      <c r="G20" s="242">
        <v>45096</v>
      </c>
    </row>
    <row r="21" ht="31.5" spans="1:7">
      <c r="A21" s="222">
        <v>17</v>
      </c>
      <c r="B21" s="223" t="s">
        <v>755</v>
      </c>
      <c r="C21" s="223" t="s">
        <v>732</v>
      </c>
      <c r="D21" s="223" t="s">
        <v>720</v>
      </c>
      <c r="E21" s="224" t="s">
        <v>745</v>
      </c>
      <c r="F21" s="241">
        <v>0.0133</v>
      </c>
      <c r="G21" s="242">
        <v>45096</v>
      </c>
    </row>
    <row r="22" ht="31.5" spans="1:7">
      <c r="A22" s="222">
        <v>18</v>
      </c>
      <c r="B22" s="223" t="s">
        <v>756</v>
      </c>
      <c r="C22" s="223" t="s">
        <v>732</v>
      </c>
      <c r="D22" s="223" t="s">
        <v>720</v>
      </c>
      <c r="E22" s="224" t="s">
        <v>745</v>
      </c>
      <c r="F22" s="241">
        <v>0.1588</v>
      </c>
      <c r="G22" s="242">
        <v>45096</v>
      </c>
    </row>
    <row r="23" ht="31.5" spans="1:7">
      <c r="A23" s="222">
        <v>19</v>
      </c>
      <c r="B23" s="223" t="s">
        <v>757</v>
      </c>
      <c r="C23" s="223" t="s">
        <v>743</v>
      </c>
      <c r="D23" s="223" t="s">
        <v>744</v>
      </c>
      <c r="E23" s="224" t="s">
        <v>745</v>
      </c>
      <c r="F23" s="241">
        <v>0.045</v>
      </c>
      <c r="G23" s="242">
        <v>45096</v>
      </c>
    </row>
    <row r="24" ht="31.5" spans="1:7">
      <c r="A24" s="222">
        <v>20</v>
      </c>
      <c r="B24" s="223" t="s">
        <v>758</v>
      </c>
      <c r="C24" s="223" t="s">
        <v>743</v>
      </c>
      <c r="D24" s="223" t="s">
        <v>744</v>
      </c>
      <c r="E24" s="224" t="s">
        <v>745</v>
      </c>
      <c r="F24" s="241">
        <v>0.05</v>
      </c>
      <c r="G24" s="242">
        <v>45096</v>
      </c>
    </row>
    <row r="25" ht="47.25" spans="1:7">
      <c r="A25" s="222">
        <v>21</v>
      </c>
      <c r="B25" s="223" t="s">
        <v>759</v>
      </c>
      <c r="C25" s="223" t="s">
        <v>743</v>
      </c>
      <c r="D25" s="223" t="s">
        <v>744</v>
      </c>
      <c r="E25" s="224" t="s">
        <v>745</v>
      </c>
      <c r="F25" s="241">
        <v>0.04</v>
      </c>
      <c r="G25" s="242">
        <v>45096</v>
      </c>
    </row>
    <row r="26" ht="47.25" spans="1:7">
      <c r="A26" s="222">
        <v>22</v>
      </c>
      <c r="B26" s="223" t="s">
        <v>760</v>
      </c>
      <c r="C26" s="223" t="s">
        <v>743</v>
      </c>
      <c r="D26" s="223" t="s">
        <v>744</v>
      </c>
      <c r="E26" s="224" t="s">
        <v>745</v>
      </c>
      <c r="F26" s="241">
        <v>0.04</v>
      </c>
      <c r="G26" s="242">
        <v>45096</v>
      </c>
    </row>
    <row r="27" ht="47.25" spans="1:7">
      <c r="A27" s="222">
        <v>23</v>
      </c>
      <c r="B27" s="223" t="s">
        <v>761</v>
      </c>
      <c r="C27" s="223" t="s">
        <v>743</v>
      </c>
      <c r="D27" s="223" t="s">
        <v>744</v>
      </c>
      <c r="E27" s="224" t="s">
        <v>745</v>
      </c>
      <c r="F27" s="241">
        <v>0.13</v>
      </c>
      <c r="G27" s="242">
        <v>45096</v>
      </c>
    </row>
    <row r="28" ht="63" spans="1:7">
      <c r="A28" s="222">
        <v>24</v>
      </c>
      <c r="B28" s="223" t="s">
        <v>762</v>
      </c>
      <c r="C28" s="223" t="s">
        <v>734</v>
      </c>
      <c r="D28" s="223" t="s">
        <v>735</v>
      </c>
      <c r="E28" s="224" t="s">
        <v>745</v>
      </c>
      <c r="F28" s="241">
        <v>0.148</v>
      </c>
      <c r="G28" s="242">
        <v>45096</v>
      </c>
    </row>
    <row r="29" ht="31.5" spans="1:7">
      <c r="A29" s="222">
        <v>25</v>
      </c>
      <c r="B29" s="223" t="s">
        <v>763</v>
      </c>
      <c r="C29" s="223" t="s">
        <v>743</v>
      </c>
      <c r="D29" s="223" t="s">
        <v>744</v>
      </c>
      <c r="E29" s="224" t="s">
        <v>745</v>
      </c>
      <c r="F29" s="241">
        <v>0.02</v>
      </c>
      <c r="G29" s="242">
        <v>45096</v>
      </c>
    </row>
    <row r="30" ht="31.5" spans="1:7">
      <c r="A30" s="222">
        <v>26</v>
      </c>
      <c r="B30" s="223" t="s">
        <v>764</v>
      </c>
      <c r="C30" s="223" t="s">
        <v>743</v>
      </c>
      <c r="D30" s="223" t="s">
        <v>744</v>
      </c>
      <c r="E30" s="224" t="s">
        <v>745</v>
      </c>
      <c r="F30" s="241">
        <v>0.02</v>
      </c>
      <c r="G30" s="242">
        <v>45096</v>
      </c>
    </row>
    <row r="31" ht="31.5" spans="1:7">
      <c r="A31" s="222">
        <v>27</v>
      </c>
      <c r="B31" s="223" t="s">
        <v>765</v>
      </c>
      <c r="C31" s="223" t="s">
        <v>743</v>
      </c>
      <c r="D31" s="223" t="s">
        <v>744</v>
      </c>
      <c r="E31" s="224" t="s">
        <v>745</v>
      </c>
      <c r="F31" s="241">
        <v>0.15</v>
      </c>
      <c r="G31" s="242">
        <v>45096</v>
      </c>
    </row>
    <row r="32" ht="47.25" spans="1:7">
      <c r="A32" s="222">
        <v>28</v>
      </c>
      <c r="B32" s="223" t="s">
        <v>766</v>
      </c>
      <c r="C32" s="223" t="s">
        <v>743</v>
      </c>
      <c r="D32" s="223" t="s">
        <v>744</v>
      </c>
      <c r="E32" s="224" t="s">
        <v>745</v>
      </c>
      <c r="F32" s="241">
        <v>0.05</v>
      </c>
      <c r="G32" s="242">
        <v>45096</v>
      </c>
    </row>
    <row r="33" ht="15.75" spans="1:7">
      <c r="A33" s="222">
        <v>29</v>
      </c>
      <c r="B33" s="223" t="s">
        <v>767</v>
      </c>
      <c r="C33" s="223" t="s">
        <v>768</v>
      </c>
      <c r="D33" s="223"/>
      <c r="E33" s="224" t="s">
        <v>745</v>
      </c>
      <c r="F33" s="241">
        <v>9</v>
      </c>
      <c r="G33" s="243">
        <v>45072</v>
      </c>
    </row>
    <row r="34" ht="15.75" spans="1:7">
      <c r="A34" s="222">
        <v>30</v>
      </c>
      <c r="B34" s="223" t="s">
        <v>767</v>
      </c>
      <c r="C34" s="223" t="s">
        <v>768</v>
      </c>
      <c r="D34" s="223"/>
      <c r="E34" s="224" t="s">
        <v>745</v>
      </c>
      <c r="F34" s="241">
        <v>0.64</v>
      </c>
      <c r="G34" s="243">
        <v>45197</v>
      </c>
    </row>
    <row r="35" ht="15.75" spans="1:7">
      <c r="A35" s="222">
        <v>31</v>
      </c>
      <c r="B35" s="223" t="s">
        <v>767</v>
      </c>
      <c r="C35" s="223" t="s">
        <v>768</v>
      </c>
      <c r="D35" s="223"/>
      <c r="E35" s="224" t="s">
        <v>745</v>
      </c>
      <c r="F35" s="241">
        <v>11.0163</v>
      </c>
      <c r="G35" s="243">
        <v>45215</v>
      </c>
    </row>
    <row r="36" ht="15.75" spans="1:7">
      <c r="A36" s="222">
        <v>32</v>
      </c>
      <c r="B36" s="223" t="s">
        <v>767</v>
      </c>
      <c r="C36" s="223" t="s">
        <v>768</v>
      </c>
      <c r="D36" s="223"/>
      <c r="E36" s="224" t="s">
        <v>745</v>
      </c>
      <c r="F36" s="241">
        <v>5.2191</v>
      </c>
      <c r="G36" s="243">
        <v>45215</v>
      </c>
    </row>
    <row r="37" ht="15.75" spans="1:7">
      <c r="A37" s="222">
        <v>33</v>
      </c>
      <c r="B37" s="223" t="s">
        <v>767</v>
      </c>
      <c r="C37" s="223" t="s">
        <v>768</v>
      </c>
      <c r="D37" s="223"/>
      <c r="E37" s="224" t="s">
        <v>745</v>
      </c>
      <c r="F37" s="241">
        <v>1.34</v>
      </c>
      <c r="G37" s="243">
        <v>45215</v>
      </c>
    </row>
    <row r="38" ht="16.5" spans="1:7">
      <c r="A38" s="227">
        <v>34</v>
      </c>
      <c r="B38" s="228" t="s">
        <v>767</v>
      </c>
      <c r="C38" s="228" t="s">
        <v>768</v>
      </c>
      <c r="D38" s="228"/>
      <c r="E38" s="229" t="s">
        <v>721</v>
      </c>
      <c r="F38" s="244">
        <v>1.66</v>
      </c>
      <c r="G38" s="245">
        <v>45231</v>
      </c>
    </row>
  </sheetData>
  <mergeCells count="3">
    <mergeCell ref="A1:G1"/>
    <mergeCell ref="A2:G2"/>
    <mergeCell ref="A3:G3"/>
  </mergeCells>
  <pageMargins left="0.751388888888889" right="0.751388888888889" top="1" bottom="1" header="0.5" footer="0.5"/>
  <pageSetup paperSize="9" scale="78" fitToHeight="0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workbookViewId="0">
      <selection activeCell="A1" sqref="A1:I1"/>
    </sheetView>
  </sheetViews>
  <sheetFormatPr defaultColWidth="9" defaultRowHeight="13.5"/>
  <cols>
    <col min="2" max="2" width="21" customWidth="1"/>
    <col min="3" max="3" width="10.8833333333333" customWidth="1"/>
    <col min="4" max="4" width="12.6333333333333" customWidth="1"/>
    <col min="5" max="5" width="10.25" customWidth="1"/>
    <col min="6" max="7" width="18.5" customWidth="1"/>
    <col min="8" max="8" width="12.8833333333333" customWidth="1"/>
    <col min="9" max="9" width="18.25" customWidth="1"/>
  </cols>
  <sheetData>
    <row r="1" ht="18.75" spans="1:9">
      <c r="A1" s="218" t="s">
        <v>769</v>
      </c>
      <c r="B1" s="218"/>
      <c r="C1" s="218"/>
      <c r="D1" s="218"/>
      <c r="E1" s="218"/>
      <c r="F1" s="218"/>
      <c r="G1" s="218"/>
      <c r="H1" s="218"/>
      <c r="I1" s="218"/>
    </row>
    <row r="2" ht="27" spans="1:9">
      <c r="A2" s="219" t="s">
        <v>770</v>
      </c>
      <c r="B2" s="219"/>
      <c r="C2" s="219"/>
      <c r="D2" s="219"/>
      <c r="E2" s="219"/>
      <c r="F2" s="219"/>
      <c r="G2" s="219"/>
      <c r="H2" s="219"/>
      <c r="I2" s="219"/>
    </row>
    <row r="3" ht="14.25" spans="1:9">
      <c r="A3" s="220" t="s">
        <v>690</v>
      </c>
      <c r="B3" s="220"/>
      <c r="C3" s="220"/>
      <c r="D3" s="220"/>
      <c r="E3" s="220"/>
      <c r="F3" s="220"/>
      <c r="G3" s="220"/>
      <c r="H3" s="220"/>
      <c r="I3" s="220"/>
    </row>
    <row r="4" ht="30" customHeight="1" spans="1:9">
      <c r="A4" s="221" t="s">
        <v>711</v>
      </c>
      <c r="B4" s="221" t="s">
        <v>712</v>
      </c>
      <c r="C4" s="221" t="s">
        <v>713</v>
      </c>
      <c r="D4" s="221" t="s">
        <v>714</v>
      </c>
      <c r="E4" s="221" t="s">
        <v>715</v>
      </c>
      <c r="F4" s="221" t="s">
        <v>716</v>
      </c>
      <c r="G4" s="221" t="s">
        <v>717</v>
      </c>
      <c r="H4" s="221" t="s">
        <v>771</v>
      </c>
      <c r="I4" s="232" t="s">
        <v>772</v>
      </c>
    </row>
    <row r="5" ht="28" customHeight="1" spans="1:9">
      <c r="A5" s="222">
        <v>1</v>
      </c>
      <c r="B5" s="223" t="s">
        <v>718</v>
      </c>
      <c r="C5" s="223" t="s">
        <v>719</v>
      </c>
      <c r="D5" s="223" t="s">
        <v>720</v>
      </c>
      <c r="E5" s="224" t="s">
        <v>721</v>
      </c>
      <c r="F5" s="224">
        <v>0.5</v>
      </c>
      <c r="G5" s="225">
        <v>44957</v>
      </c>
      <c r="H5" s="226">
        <v>0.5</v>
      </c>
      <c r="I5" s="233">
        <f t="shared" ref="I5:I13" si="0">H5/F5</f>
        <v>1</v>
      </c>
    </row>
    <row r="6" ht="31.5" spans="1:9">
      <c r="A6" s="222">
        <v>2</v>
      </c>
      <c r="B6" s="224" t="s">
        <v>722</v>
      </c>
      <c r="C6" s="223" t="s">
        <v>723</v>
      </c>
      <c r="D6" s="223" t="s">
        <v>724</v>
      </c>
      <c r="E6" s="224" t="s">
        <v>721</v>
      </c>
      <c r="F6" s="224">
        <v>7</v>
      </c>
      <c r="G6" s="225">
        <v>44988</v>
      </c>
      <c r="H6" s="226">
        <v>7</v>
      </c>
      <c r="I6" s="233">
        <f t="shared" si="0"/>
        <v>1</v>
      </c>
    </row>
    <row r="7" ht="47.25" spans="1:9">
      <c r="A7" s="222">
        <v>3</v>
      </c>
      <c r="B7" s="224" t="s">
        <v>725</v>
      </c>
      <c r="C7" s="223" t="s">
        <v>726</v>
      </c>
      <c r="D7" s="223" t="s">
        <v>727</v>
      </c>
      <c r="E7" s="224" t="s">
        <v>721</v>
      </c>
      <c r="F7" s="224">
        <v>0.2</v>
      </c>
      <c r="G7" s="225">
        <v>44988</v>
      </c>
      <c r="H7" s="226">
        <v>0.2</v>
      </c>
      <c r="I7" s="233">
        <f t="shared" si="0"/>
        <v>1</v>
      </c>
    </row>
    <row r="8" ht="31.5" spans="1:9">
      <c r="A8" s="222">
        <v>4</v>
      </c>
      <c r="B8" s="224" t="s">
        <v>728</v>
      </c>
      <c r="C8" s="223" t="s">
        <v>729</v>
      </c>
      <c r="D8" s="223" t="s">
        <v>730</v>
      </c>
      <c r="E8" s="224" t="s">
        <v>721</v>
      </c>
      <c r="F8" s="224">
        <v>0.95</v>
      </c>
      <c r="G8" s="225">
        <v>44988</v>
      </c>
      <c r="H8" s="226">
        <v>0.95</v>
      </c>
      <c r="I8" s="233">
        <f t="shared" si="0"/>
        <v>1</v>
      </c>
    </row>
    <row r="9" ht="31.5" spans="1:9">
      <c r="A9" s="222">
        <v>5</v>
      </c>
      <c r="B9" s="223" t="s">
        <v>731</v>
      </c>
      <c r="C9" s="223" t="s">
        <v>732</v>
      </c>
      <c r="D9" s="223" t="s">
        <v>720</v>
      </c>
      <c r="E9" s="224" t="s">
        <v>721</v>
      </c>
      <c r="F9" s="224">
        <v>1.25</v>
      </c>
      <c r="G9" s="225">
        <v>44988</v>
      </c>
      <c r="H9" s="226">
        <f>0.078+0.105916</f>
        <v>0.183916</v>
      </c>
      <c r="I9" s="233">
        <f t="shared" si="0"/>
        <v>0.1471328</v>
      </c>
    </row>
    <row r="10" ht="31.5" spans="1:9">
      <c r="A10" s="222">
        <v>6</v>
      </c>
      <c r="B10" s="223" t="s">
        <v>733</v>
      </c>
      <c r="C10" s="223" t="s">
        <v>734</v>
      </c>
      <c r="D10" s="223" t="s">
        <v>735</v>
      </c>
      <c r="E10" s="224" t="s">
        <v>721</v>
      </c>
      <c r="F10" s="224">
        <v>0.9</v>
      </c>
      <c r="G10" s="225">
        <v>45037</v>
      </c>
      <c r="H10" s="226">
        <v>0</v>
      </c>
      <c r="I10" s="233">
        <f t="shared" si="0"/>
        <v>0</v>
      </c>
    </row>
    <row r="11" ht="47.25" spans="1:9">
      <c r="A11" s="222">
        <v>7</v>
      </c>
      <c r="B11" s="223" t="s">
        <v>736</v>
      </c>
      <c r="C11" s="223" t="s">
        <v>737</v>
      </c>
      <c r="D11" s="223" t="s">
        <v>738</v>
      </c>
      <c r="E11" s="224" t="s">
        <v>721</v>
      </c>
      <c r="F11" s="224">
        <v>2.2</v>
      </c>
      <c r="G11" s="225">
        <v>45072</v>
      </c>
      <c r="H11" s="226">
        <v>2.2</v>
      </c>
      <c r="I11" s="233">
        <f t="shared" si="0"/>
        <v>1</v>
      </c>
    </row>
    <row r="12" ht="47.25" spans="1:9">
      <c r="A12" s="222">
        <v>8</v>
      </c>
      <c r="B12" s="223" t="s">
        <v>739</v>
      </c>
      <c r="C12" s="223" t="s">
        <v>740</v>
      </c>
      <c r="D12" s="223" t="s">
        <v>738</v>
      </c>
      <c r="E12" s="224" t="s">
        <v>721</v>
      </c>
      <c r="F12" s="224">
        <v>10</v>
      </c>
      <c r="G12" s="225">
        <v>45096</v>
      </c>
      <c r="H12" s="226">
        <v>10</v>
      </c>
      <c r="I12" s="233">
        <f t="shared" si="0"/>
        <v>1</v>
      </c>
    </row>
    <row r="13" ht="32.25" spans="1:9">
      <c r="A13" s="227">
        <v>9</v>
      </c>
      <c r="B13" s="228" t="s">
        <v>741</v>
      </c>
      <c r="C13" s="228" t="s">
        <v>740</v>
      </c>
      <c r="D13" s="228" t="s">
        <v>738</v>
      </c>
      <c r="E13" s="229" t="s">
        <v>721</v>
      </c>
      <c r="F13" s="229">
        <v>10</v>
      </c>
      <c r="G13" s="230">
        <v>45096</v>
      </c>
      <c r="H13" s="231">
        <v>10</v>
      </c>
      <c r="I13" s="234">
        <f t="shared" si="0"/>
        <v>1</v>
      </c>
    </row>
  </sheetData>
  <mergeCells count="3">
    <mergeCell ref="A1:I1"/>
    <mergeCell ref="A2:I2"/>
    <mergeCell ref="A3:I3"/>
  </mergeCells>
  <pageMargins left="0.75" right="0.75" top="1" bottom="1" header="0.5" footer="0.5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4"/>
  <sheetViews>
    <sheetView workbookViewId="0">
      <pane ySplit="4" topLeftCell="A5" activePane="bottomLeft" state="frozen"/>
      <selection/>
      <selection pane="bottomLeft" activeCell="A1" sqref="A1:N1"/>
    </sheetView>
  </sheetViews>
  <sheetFormatPr defaultColWidth="9" defaultRowHeight="22" customHeight="1"/>
  <cols>
    <col min="1" max="1" width="25.6333333333333" style="148" customWidth="1"/>
    <col min="2" max="3" width="11.6333333333333" style="166" customWidth="1"/>
    <col min="4" max="4" width="7.75" style="166" customWidth="1"/>
    <col min="5" max="5" width="7.75" style="166" hidden="1" customWidth="1"/>
    <col min="6" max="6" width="12.25" style="166" customWidth="1"/>
    <col min="7" max="7" width="12.6333333333333" style="166" customWidth="1"/>
    <col min="8" max="8" width="25.6333333333333" style="149" customWidth="1"/>
    <col min="9" max="11" width="11.6333333333333" style="147" customWidth="1"/>
    <col min="12" max="12" width="11.6333333333333" style="147" hidden="1" customWidth="1"/>
    <col min="13" max="13" width="12.25" style="147" customWidth="1"/>
    <col min="14" max="14" width="12.6333333333333" style="147" customWidth="1"/>
    <col min="15" max="16384" width="9" style="147"/>
  </cols>
  <sheetData>
    <row r="1" customHeight="1" spans="1:14">
      <c r="A1" s="150" t="s">
        <v>773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</row>
    <row r="2" s="144" customFormat="1" customHeight="1" spans="1:14">
      <c r="A2" s="151" t="s">
        <v>774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</row>
    <row r="3" customHeight="1" spans="1:14">
      <c r="A3" s="167" t="s">
        <v>21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="163" customFormat="1" ht="39" customHeight="1" spans="1:14">
      <c r="A4" s="33" t="s">
        <v>22</v>
      </c>
      <c r="B4" s="168" t="s">
        <v>23</v>
      </c>
      <c r="C4" s="169" t="s">
        <v>775</v>
      </c>
      <c r="D4" s="168" t="s">
        <v>25</v>
      </c>
      <c r="E4" s="170" t="s">
        <v>776</v>
      </c>
      <c r="F4" s="168" t="s">
        <v>27</v>
      </c>
      <c r="G4" s="168" t="s">
        <v>28</v>
      </c>
      <c r="H4" s="33" t="s">
        <v>22</v>
      </c>
      <c r="I4" s="168" t="s">
        <v>23</v>
      </c>
      <c r="J4" s="199" t="s">
        <v>29</v>
      </c>
      <c r="K4" s="168" t="s">
        <v>25</v>
      </c>
      <c r="L4" s="34" t="s">
        <v>777</v>
      </c>
      <c r="M4" s="168" t="s">
        <v>27</v>
      </c>
      <c r="N4" s="200" t="s">
        <v>28</v>
      </c>
    </row>
    <row r="5" s="164" customFormat="1" customHeight="1" spans="1:14">
      <c r="A5" s="35" t="s">
        <v>30</v>
      </c>
      <c r="B5" s="171">
        <f>B6+B17</f>
        <v>313855</v>
      </c>
      <c r="C5" s="171">
        <f>C6+C17</f>
        <v>639786</v>
      </c>
      <c r="D5" s="171">
        <f t="shared" ref="D5:L5" si="0">D6+D17</f>
        <v>641729</v>
      </c>
      <c r="E5" s="172">
        <v>435645</v>
      </c>
      <c r="F5" s="173">
        <f t="shared" ref="F5:F21" si="1">IFERROR(D5/C5,"")*100</f>
        <v>100.303695298115</v>
      </c>
      <c r="G5" s="173">
        <f>IFERROR(D5/E5,"")*100</f>
        <v>147.305489561455</v>
      </c>
      <c r="H5" s="174" t="s">
        <v>30</v>
      </c>
      <c r="I5" s="201">
        <f t="shared" si="0"/>
        <v>313855</v>
      </c>
      <c r="J5" s="202">
        <f t="shared" si="0"/>
        <v>639786</v>
      </c>
      <c r="K5" s="201">
        <f t="shared" si="0"/>
        <v>641729</v>
      </c>
      <c r="L5" s="203">
        <f t="shared" si="0"/>
        <v>435645</v>
      </c>
      <c r="M5" s="173">
        <f>IFERROR(K5/J5,"")*100</f>
        <v>100.303695298115</v>
      </c>
      <c r="N5" s="204">
        <f>IFERROR(K5/L5,"")*100</f>
        <v>147.305489561455</v>
      </c>
    </row>
    <row r="6" s="164" customFormat="1" customHeight="1" spans="1:14">
      <c r="A6" s="175" t="s">
        <v>778</v>
      </c>
      <c r="B6" s="176">
        <f>SUM(B7:B15)</f>
        <v>233022</v>
      </c>
      <c r="C6" s="176">
        <f>SUM(C7:C16)</f>
        <v>208929</v>
      </c>
      <c r="D6" s="176">
        <f>SUM(D7:D16)</f>
        <v>209965</v>
      </c>
      <c r="E6" s="172">
        <v>48907</v>
      </c>
      <c r="F6" s="173">
        <f t="shared" si="1"/>
        <v>100.49586223071</v>
      </c>
      <c r="G6" s="173">
        <f>IFERROR(D6/E6,"")*100</f>
        <v>429.314822009119</v>
      </c>
      <c r="H6" s="177" t="s">
        <v>779</v>
      </c>
      <c r="I6" s="176">
        <f t="shared" ref="I6:K6" si="2">SUM(I7:I15)</f>
        <v>152355</v>
      </c>
      <c r="J6" s="176">
        <f t="shared" si="2"/>
        <v>612677</v>
      </c>
      <c r="K6" s="176">
        <f t="shared" si="2"/>
        <v>581373</v>
      </c>
      <c r="L6" s="172">
        <f>L7+L8+L9+L10+L11+L12+L13+L14</f>
        <v>349593</v>
      </c>
      <c r="M6" s="173">
        <f t="shared" ref="M6:M18" si="3">IFERROR(K6/J6,"")*100</f>
        <v>94.8906193638736</v>
      </c>
      <c r="N6" s="204">
        <f>IFERROR(K6/L6,"")*100</f>
        <v>166.29995451854</v>
      </c>
    </row>
    <row r="7" s="165" customFormat="1" customHeight="1" spans="1:14">
      <c r="A7" s="178" t="s">
        <v>780</v>
      </c>
      <c r="B7" s="179"/>
      <c r="C7" s="179"/>
      <c r="D7" s="179"/>
      <c r="E7" s="180"/>
      <c r="F7" s="173"/>
      <c r="G7" s="181"/>
      <c r="H7" s="182" t="s">
        <v>781</v>
      </c>
      <c r="I7" s="183">
        <v>1916</v>
      </c>
      <c r="J7" s="205">
        <v>2916</v>
      </c>
      <c r="K7" s="183">
        <v>2458</v>
      </c>
      <c r="L7" s="206">
        <v>819</v>
      </c>
      <c r="M7" s="181">
        <f t="shared" si="3"/>
        <v>84.2935528120713</v>
      </c>
      <c r="N7" s="207">
        <f>IFERROR(K7/L7,"")*100</f>
        <v>300.1221001221</v>
      </c>
    </row>
    <row r="8" s="165" customFormat="1" customHeight="1" spans="1:14">
      <c r="A8" s="178" t="s">
        <v>782</v>
      </c>
      <c r="B8" s="179"/>
      <c r="C8" s="179"/>
      <c r="D8" s="179"/>
      <c r="E8" s="180"/>
      <c r="F8" s="173"/>
      <c r="G8" s="181"/>
      <c r="H8" s="182" t="s">
        <v>783</v>
      </c>
      <c r="I8" s="183">
        <v>101449</v>
      </c>
      <c r="J8" s="205">
        <v>451882</v>
      </c>
      <c r="K8" s="183">
        <v>458845</v>
      </c>
      <c r="L8" s="208">
        <v>297695</v>
      </c>
      <c r="M8" s="181">
        <f t="shared" si="3"/>
        <v>101.540888993144</v>
      </c>
      <c r="N8" s="207">
        <f>IFERROR(K8/L8,"")*100</f>
        <v>154.132585364215</v>
      </c>
    </row>
    <row r="9" s="165" customFormat="1" customHeight="1" spans="1:14">
      <c r="A9" s="178" t="s">
        <v>784</v>
      </c>
      <c r="B9" s="183">
        <v>10500</v>
      </c>
      <c r="C9" s="183">
        <v>2684</v>
      </c>
      <c r="D9" s="183">
        <v>2372</v>
      </c>
      <c r="E9" s="184">
        <v>999</v>
      </c>
      <c r="F9" s="181">
        <f t="shared" si="1"/>
        <v>88.3755588673621</v>
      </c>
      <c r="G9" s="181">
        <f t="shared" ref="G9:G11" si="4">IFERROR(D9/E9,"")*100</f>
        <v>237.437437437437</v>
      </c>
      <c r="H9" s="182" t="s">
        <v>785</v>
      </c>
      <c r="I9" s="183">
        <v>1797</v>
      </c>
      <c r="J9" s="205">
        <v>1797</v>
      </c>
      <c r="K9" s="183">
        <v>522</v>
      </c>
      <c r="L9" s="208">
        <v>956</v>
      </c>
      <c r="M9" s="181">
        <f t="shared" si="3"/>
        <v>29.0484140233723</v>
      </c>
      <c r="N9" s="207">
        <f>IFERROR(K9/L9,"")*100</f>
        <v>54.602510460251</v>
      </c>
    </row>
    <row r="10" s="165" customFormat="1" customHeight="1" spans="1:14">
      <c r="A10" s="178" t="s">
        <v>786</v>
      </c>
      <c r="B10" s="183">
        <v>150</v>
      </c>
      <c r="C10" s="183">
        <v>911</v>
      </c>
      <c r="D10" s="183">
        <v>731</v>
      </c>
      <c r="E10" s="184">
        <v>123</v>
      </c>
      <c r="F10" s="181">
        <f t="shared" si="1"/>
        <v>80.2414928649835</v>
      </c>
      <c r="G10" s="181">
        <f t="shared" si="4"/>
        <v>594.308943089431</v>
      </c>
      <c r="H10" s="182" t="s">
        <v>787</v>
      </c>
      <c r="I10" s="183"/>
      <c r="J10" s="205"/>
      <c r="K10" s="183"/>
      <c r="L10" s="209"/>
      <c r="M10" s="181"/>
      <c r="N10" s="207"/>
    </row>
    <row r="11" s="165" customFormat="1" customHeight="1" spans="1:14">
      <c r="A11" s="178" t="s">
        <v>788</v>
      </c>
      <c r="B11" s="183">
        <v>217372</v>
      </c>
      <c r="C11" s="183">
        <v>204134</v>
      </c>
      <c r="D11" s="183">
        <v>205737</v>
      </c>
      <c r="E11" s="184">
        <v>41632</v>
      </c>
      <c r="F11" s="181">
        <f t="shared" si="1"/>
        <v>100.785268500103</v>
      </c>
      <c r="G11" s="181">
        <f t="shared" si="4"/>
        <v>494.179957724827</v>
      </c>
      <c r="H11" s="182" t="s">
        <v>789</v>
      </c>
      <c r="I11" s="183">
        <v>5729</v>
      </c>
      <c r="J11" s="205">
        <v>114618</v>
      </c>
      <c r="K11" s="183">
        <v>90970</v>
      </c>
      <c r="L11" s="208">
        <v>31507</v>
      </c>
      <c r="M11" s="181">
        <f t="shared" si="3"/>
        <v>79.3679875761224</v>
      </c>
      <c r="N11" s="207">
        <f>IFERROR(K11/L11,"")*100</f>
        <v>288.729488685054</v>
      </c>
    </row>
    <row r="12" s="165" customFormat="1" customHeight="1" spans="1:14">
      <c r="A12" s="178" t="s">
        <v>790</v>
      </c>
      <c r="B12" s="179"/>
      <c r="C12" s="179"/>
      <c r="D12" s="183"/>
      <c r="E12" s="184"/>
      <c r="F12" s="181"/>
      <c r="G12" s="181"/>
      <c r="H12" s="182" t="s">
        <v>791</v>
      </c>
      <c r="I12" s="183">
        <v>41463</v>
      </c>
      <c r="J12" s="205">
        <v>41463</v>
      </c>
      <c r="K12" s="183">
        <v>28577</v>
      </c>
      <c r="L12" s="180">
        <v>18616</v>
      </c>
      <c r="M12" s="181">
        <f t="shared" si="3"/>
        <v>68.9216892168922</v>
      </c>
      <c r="N12" s="207">
        <f>IFERROR(K12/L12,"")*100</f>
        <v>153.507735281478</v>
      </c>
    </row>
    <row r="13" s="165" customFormat="1" customHeight="1" spans="1:14">
      <c r="A13" s="178" t="s">
        <v>792</v>
      </c>
      <c r="B13" s="179"/>
      <c r="C13" s="179"/>
      <c r="D13" s="183"/>
      <c r="E13" s="184"/>
      <c r="F13" s="181"/>
      <c r="G13" s="181"/>
      <c r="H13" s="182" t="s">
        <v>793</v>
      </c>
      <c r="I13" s="183">
        <v>1</v>
      </c>
      <c r="J13" s="205">
        <v>1</v>
      </c>
      <c r="K13" s="183">
        <v>1</v>
      </c>
      <c r="L13" s="184"/>
      <c r="M13" s="181">
        <f t="shared" si="3"/>
        <v>100</v>
      </c>
      <c r="N13" s="207"/>
    </row>
    <row r="14" s="165" customFormat="1" customHeight="1" spans="1:17">
      <c r="A14" s="178" t="s">
        <v>794</v>
      </c>
      <c r="B14" s="183">
        <v>5000</v>
      </c>
      <c r="C14" s="183">
        <v>1200</v>
      </c>
      <c r="D14" s="183">
        <v>1125</v>
      </c>
      <c r="E14" s="184">
        <v>1153</v>
      </c>
      <c r="F14" s="181">
        <f t="shared" si="1"/>
        <v>93.75</v>
      </c>
      <c r="G14" s="181">
        <f t="shared" ref="G14" si="5">IFERROR(D14/E14,"")*100</f>
        <v>97.5715524718127</v>
      </c>
      <c r="H14" s="182" t="s">
        <v>795</v>
      </c>
      <c r="I14" s="183"/>
      <c r="J14" s="205"/>
      <c r="K14" s="183"/>
      <c r="L14" s="180"/>
      <c r="M14" s="173"/>
      <c r="N14" s="210"/>
      <c r="Q14" s="165">
        <v>0</v>
      </c>
    </row>
    <row r="15" s="165" customFormat="1" customHeight="1" spans="1:14">
      <c r="A15" s="178" t="s">
        <v>796</v>
      </c>
      <c r="B15" s="185"/>
      <c r="C15" s="185"/>
      <c r="D15" s="185"/>
      <c r="E15" s="186"/>
      <c r="F15" s="173"/>
      <c r="G15" s="187"/>
      <c r="H15" s="177"/>
      <c r="I15" s="211"/>
      <c r="J15" s="211"/>
      <c r="K15" s="211"/>
      <c r="L15" s="212"/>
      <c r="M15" s="173"/>
      <c r="N15" s="204"/>
    </row>
    <row r="16" s="165" customFormat="1" ht="27" customHeight="1" spans="1:14">
      <c r="A16" s="188" t="s">
        <v>797</v>
      </c>
      <c r="B16" s="185"/>
      <c r="C16" s="185"/>
      <c r="D16" s="185"/>
      <c r="E16" s="186">
        <v>5000</v>
      </c>
      <c r="F16" s="173"/>
      <c r="G16" s="181"/>
      <c r="H16" s="189"/>
      <c r="I16" s="213"/>
      <c r="J16" s="183"/>
      <c r="K16" s="183"/>
      <c r="L16" s="184"/>
      <c r="M16" s="173"/>
      <c r="N16" s="207"/>
    </row>
    <row r="17" s="165" customFormat="1" customHeight="1" spans="1:14">
      <c r="A17" s="175" t="s">
        <v>78</v>
      </c>
      <c r="B17" s="176">
        <f>B18+B19+B20+B21</f>
        <v>80833</v>
      </c>
      <c r="C17" s="176">
        <f>C18+C19+C20+C21</f>
        <v>430857</v>
      </c>
      <c r="D17" s="176">
        <f>D18+D19+D20+D21</f>
        <v>431764</v>
      </c>
      <c r="E17" s="172">
        <v>386738</v>
      </c>
      <c r="F17" s="173">
        <f t="shared" si="1"/>
        <v>100.210510679878</v>
      </c>
      <c r="G17" s="173">
        <f t="shared" ref="G17:G20" si="6">IFERROR(D17/E17,"")*100</f>
        <v>111.642507330544</v>
      </c>
      <c r="H17" s="177" t="s">
        <v>79</v>
      </c>
      <c r="I17" s="211">
        <f>SUM(I18:I21)</f>
        <v>161500</v>
      </c>
      <c r="J17" s="211">
        <f>SUM(J18:J21)</f>
        <v>27109</v>
      </c>
      <c r="K17" s="211">
        <f>SUM(K18:K21)</f>
        <v>60356</v>
      </c>
      <c r="L17" s="212">
        <f>SUM(L18:L21)</f>
        <v>86052</v>
      </c>
      <c r="M17" s="173">
        <f t="shared" si="3"/>
        <v>222.641927035302</v>
      </c>
      <c r="N17" s="204">
        <f t="shared" ref="N15:N19" si="7">IFERROR(K17/L17,"")*100</f>
        <v>70.1389857295589</v>
      </c>
    </row>
    <row r="18" s="165" customFormat="1" customHeight="1" spans="1:14">
      <c r="A18" s="190" t="s">
        <v>80</v>
      </c>
      <c r="B18" s="183">
        <v>6630</v>
      </c>
      <c r="C18" s="183">
        <v>10054</v>
      </c>
      <c r="D18" s="183">
        <v>10961</v>
      </c>
      <c r="E18" s="191">
        <v>6964</v>
      </c>
      <c r="F18" s="181">
        <f t="shared" si="1"/>
        <v>109.021285060672</v>
      </c>
      <c r="G18" s="181">
        <f t="shared" si="6"/>
        <v>157.395175186674</v>
      </c>
      <c r="H18" s="189" t="s">
        <v>81</v>
      </c>
      <c r="I18" s="183">
        <v>12500</v>
      </c>
      <c r="J18" s="183">
        <v>10509</v>
      </c>
      <c r="K18" s="183">
        <f>10998-191</f>
        <v>10807</v>
      </c>
      <c r="L18" s="184">
        <v>2487</v>
      </c>
      <c r="M18" s="181">
        <f t="shared" si="3"/>
        <v>102.835664668379</v>
      </c>
      <c r="N18" s="207">
        <f t="shared" si="7"/>
        <v>434.539605950945</v>
      </c>
    </row>
    <row r="19" s="165" customFormat="1" customHeight="1" spans="1:14">
      <c r="A19" s="190" t="s">
        <v>608</v>
      </c>
      <c r="B19" s="183"/>
      <c r="C19" s="183">
        <v>346600</v>
      </c>
      <c r="D19" s="183">
        <v>346600</v>
      </c>
      <c r="E19" s="191">
        <v>330000</v>
      </c>
      <c r="F19" s="181">
        <f t="shared" si="1"/>
        <v>100</v>
      </c>
      <c r="G19" s="181">
        <f t="shared" si="6"/>
        <v>105.030303030303</v>
      </c>
      <c r="H19" s="192" t="s">
        <v>618</v>
      </c>
      <c r="I19" s="183"/>
      <c r="J19" s="183">
        <v>16600</v>
      </c>
      <c r="K19" s="183">
        <v>16600</v>
      </c>
      <c r="L19" s="184"/>
      <c r="M19" s="181"/>
      <c r="N19" s="207"/>
    </row>
    <row r="20" s="146" customFormat="1" customHeight="1" spans="1:14">
      <c r="A20" s="190" t="s">
        <v>609</v>
      </c>
      <c r="B20" s="183">
        <v>74203</v>
      </c>
      <c r="C20" s="183">
        <v>74203</v>
      </c>
      <c r="D20" s="183">
        <v>74203</v>
      </c>
      <c r="E20" s="191">
        <v>49774</v>
      </c>
      <c r="F20" s="181">
        <f t="shared" si="1"/>
        <v>100</v>
      </c>
      <c r="G20" s="181">
        <f t="shared" si="6"/>
        <v>149.079840880781</v>
      </c>
      <c r="H20" s="189" t="s">
        <v>798</v>
      </c>
      <c r="I20" s="183"/>
      <c r="J20" s="183"/>
      <c r="K20" s="183">
        <v>32949</v>
      </c>
      <c r="L20" s="184">
        <v>74203</v>
      </c>
      <c r="M20" s="181"/>
      <c r="N20" s="207">
        <f>IFERROR(K20/L20,"")*100</f>
        <v>44.4038650728407</v>
      </c>
    </row>
    <row r="21" s="146" customFormat="1" customHeight="1" spans="1:14">
      <c r="A21" s="193" t="s">
        <v>799</v>
      </c>
      <c r="B21" s="194"/>
      <c r="C21" s="195"/>
      <c r="D21" s="194"/>
      <c r="E21" s="196"/>
      <c r="F21" s="197"/>
      <c r="G21" s="197" t="str">
        <f t="shared" ref="G21" si="8">IFERROR(D21/E21,"")</f>
        <v/>
      </c>
      <c r="H21" s="198" t="s">
        <v>800</v>
      </c>
      <c r="I21" s="214">
        <v>149000</v>
      </c>
      <c r="J21" s="214"/>
      <c r="K21" s="214"/>
      <c r="L21" s="215">
        <v>9362</v>
      </c>
      <c r="M21" s="216">
        <f>IFERROR(K21/I21,"")*100</f>
        <v>0</v>
      </c>
      <c r="N21" s="217">
        <f>IFERROR(K21/L21,"")*100</f>
        <v>0</v>
      </c>
    </row>
    <row r="22" s="146" customFormat="1" customHeight="1" spans="1:14">
      <c r="A22" s="148"/>
      <c r="B22" s="166"/>
      <c r="C22" s="166"/>
      <c r="D22" s="166"/>
      <c r="E22" s="166"/>
      <c r="F22" s="166"/>
      <c r="G22" s="166"/>
      <c r="H22" s="149"/>
      <c r="I22" s="147"/>
      <c r="J22" s="147"/>
      <c r="K22" s="147"/>
      <c r="L22" s="147"/>
      <c r="M22" s="147"/>
      <c r="N22" s="147"/>
    </row>
    <row r="23" s="146" customFormat="1" customHeight="1" spans="1:14">
      <c r="A23" s="148"/>
      <c r="B23" s="166"/>
      <c r="C23" s="166"/>
      <c r="D23" s="166"/>
      <c r="E23" s="166"/>
      <c r="F23" s="166"/>
      <c r="G23" s="166"/>
      <c r="H23" s="149"/>
      <c r="I23" s="147"/>
      <c r="J23" s="147"/>
      <c r="K23" s="147"/>
      <c r="L23" s="147"/>
      <c r="M23" s="147"/>
      <c r="N23" s="147"/>
    </row>
    <row r="24" s="146" customFormat="1" customHeight="1" spans="1:14">
      <c r="A24" s="148"/>
      <c r="B24" s="166"/>
      <c r="C24" s="166"/>
      <c r="D24" s="166"/>
      <c r="E24" s="166"/>
      <c r="F24" s="166"/>
      <c r="G24" s="166"/>
      <c r="H24" s="149"/>
      <c r="I24" s="147"/>
      <c r="J24" s="147"/>
      <c r="K24" s="147"/>
      <c r="L24" s="147"/>
      <c r="M24" s="147"/>
      <c r="N24" s="147"/>
    </row>
    <row r="25" s="146" customFormat="1" customHeight="1" spans="1:14">
      <c r="A25" s="148"/>
      <c r="B25" s="166"/>
      <c r="C25" s="166"/>
      <c r="D25" s="166"/>
      <c r="E25" s="166"/>
      <c r="F25" s="166"/>
      <c r="G25" s="166"/>
      <c r="H25" s="149"/>
      <c r="I25" s="147"/>
      <c r="J25" s="147"/>
      <c r="K25" s="147"/>
      <c r="L25" s="147"/>
      <c r="M25" s="147"/>
      <c r="N25" s="147"/>
    </row>
    <row r="26" s="146" customFormat="1" customHeight="1" spans="1:14">
      <c r="A26" s="148"/>
      <c r="B26" s="166"/>
      <c r="C26" s="166"/>
      <c r="D26" s="166"/>
      <c r="E26" s="166"/>
      <c r="F26" s="166"/>
      <c r="G26" s="166"/>
      <c r="H26" s="149"/>
      <c r="I26" s="147"/>
      <c r="J26" s="147"/>
      <c r="K26" s="147"/>
      <c r="L26" s="147"/>
      <c r="M26" s="147"/>
      <c r="N26" s="147"/>
    </row>
    <row r="27" s="146" customFormat="1" customHeight="1" spans="1:14">
      <c r="A27" s="148"/>
      <c r="B27" s="166"/>
      <c r="C27" s="166"/>
      <c r="D27" s="166"/>
      <c r="E27" s="166"/>
      <c r="F27" s="166"/>
      <c r="G27" s="166"/>
      <c r="H27" s="149"/>
      <c r="I27" s="147"/>
      <c r="J27" s="147"/>
      <c r="K27" s="147"/>
      <c r="L27" s="147"/>
      <c r="M27" s="147"/>
      <c r="N27" s="147"/>
    </row>
    <row r="28" s="146" customFormat="1" customHeight="1" spans="1:14">
      <c r="A28" s="148"/>
      <c r="B28" s="166"/>
      <c r="C28" s="166"/>
      <c r="D28" s="166"/>
      <c r="E28" s="166"/>
      <c r="F28" s="166"/>
      <c r="G28" s="166"/>
      <c r="H28" s="149"/>
      <c r="I28" s="147"/>
      <c r="J28" s="147"/>
      <c r="K28" s="147"/>
      <c r="L28" s="147"/>
      <c r="M28" s="147"/>
      <c r="N28" s="147"/>
    </row>
    <row r="29" s="146" customFormat="1" customHeight="1" spans="1:14">
      <c r="A29" s="148"/>
      <c r="B29" s="166"/>
      <c r="C29" s="166"/>
      <c r="D29" s="166"/>
      <c r="E29" s="166"/>
      <c r="F29" s="166"/>
      <c r="G29" s="166"/>
      <c r="H29" s="149"/>
      <c r="I29" s="147"/>
      <c r="J29" s="147"/>
      <c r="K29" s="147"/>
      <c r="L29" s="147"/>
      <c r="M29" s="147"/>
      <c r="N29" s="147"/>
    </row>
    <row r="30" s="146" customFormat="1" customHeight="1" spans="1:14">
      <c r="A30" s="148"/>
      <c r="B30" s="166"/>
      <c r="C30" s="166"/>
      <c r="D30" s="166"/>
      <c r="E30" s="166"/>
      <c r="F30" s="166"/>
      <c r="G30" s="166"/>
      <c r="H30" s="149"/>
      <c r="I30" s="147"/>
      <c r="J30" s="147"/>
      <c r="K30" s="147"/>
      <c r="L30" s="147"/>
      <c r="M30" s="147"/>
      <c r="N30" s="147"/>
    </row>
    <row r="31" s="146" customFormat="1" customHeight="1" spans="1:14">
      <c r="A31" s="148"/>
      <c r="B31" s="166"/>
      <c r="C31" s="166"/>
      <c r="D31" s="166"/>
      <c r="E31" s="166"/>
      <c r="F31" s="166"/>
      <c r="G31" s="166"/>
      <c r="H31" s="149"/>
      <c r="I31" s="147"/>
      <c r="J31" s="147"/>
      <c r="K31" s="147"/>
      <c r="L31" s="147"/>
      <c r="M31" s="147"/>
      <c r="N31" s="147"/>
    </row>
    <row r="32" s="146" customFormat="1" customHeight="1" spans="1:14">
      <c r="A32" s="148"/>
      <c r="B32" s="166"/>
      <c r="C32" s="166"/>
      <c r="D32" s="166"/>
      <c r="E32" s="166"/>
      <c r="F32" s="166"/>
      <c r="G32" s="166"/>
      <c r="H32" s="149"/>
      <c r="I32" s="147"/>
      <c r="J32" s="147"/>
      <c r="K32" s="147"/>
      <c r="L32" s="147"/>
      <c r="M32" s="147"/>
      <c r="N32" s="147"/>
    </row>
    <row r="33" s="146" customFormat="1" customHeight="1" spans="1:14">
      <c r="A33" s="148"/>
      <c r="B33" s="166"/>
      <c r="C33" s="166"/>
      <c r="D33" s="166"/>
      <c r="E33" s="166"/>
      <c r="F33" s="166"/>
      <c r="G33" s="166"/>
      <c r="H33" s="149"/>
      <c r="I33" s="147"/>
      <c r="J33" s="147"/>
      <c r="K33" s="147"/>
      <c r="L33" s="147"/>
      <c r="M33" s="147"/>
      <c r="N33" s="147"/>
    </row>
    <row r="34" s="146" customFormat="1" customHeight="1" spans="1:14">
      <c r="A34" s="148"/>
      <c r="B34" s="166"/>
      <c r="C34" s="166"/>
      <c r="D34" s="166"/>
      <c r="E34" s="166"/>
      <c r="F34" s="166"/>
      <c r="G34" s="166"/>
      <c r="H34" s="149"/>
      <c r="I34" s="147"/>
      <c r="J34" s="147"/>
      <c r="K34" s="147"/>
      <c r="L34" s="147"/>
      <c r="M34" s="147"/>
      <c r="N34" s="147"/>
    </row>
  </sheetData>
  <mergeCells count="3">
    <mergeCell ref="A1:N1"/>
    <mergeCell ref="A2:N2"/>
    <mergeCell ref="A3:N3"/>
  </mergeCells>
  <printOptions horizontalCentered="1"/>
  <pageMargins left="0.393055555555556" right="0.393055555555556" top="0.393055555555556" bottom="0.393055555555556" header="0.393055555555556" footer="0.393055555555556"/>
  <pageSetup paperSize="9" scale="85" firstPageNumber="0" fitToHeight="0" orientation="landscape" blackAndWhite="1" useFirstPageNumber="1" horizontalDpi="600"/>
  <headerFooter differentOddEven="1">
    <evenFooter>&amp;R&amp;"仿宋_GB2312"&amp;12--&amp;P--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G51"/>
  <sheetViews>
    <sheetView zoomScale="85" zoomScaleNormal="85" workbookViewId="0">
      <pane ySplit="4" topLeftCell="A5" activePane="bottomLeft" state="frozen"/>
      <selection/>
      <selection pane="bottomLeft" activeCell="C2" sqref="C2:D2"/>
    </sheetView>
  </sheetViews>
  <sheetFormatPr defaultColWidth="9" defaultRowHeight="22" customHeight="1" outlineLevelCol="6"/>
  <cols>
    <col min="1" max="2" width="9" style="147" hidden="1" customWidth="1"/>
    <col min="3" max="3" width="70.6333333333333" style="148" customWidth="1"/>
    <col min="4" max="4" width="30.6333333333333" style="149" customWidth="1"/>
    <col min="5" max="16384" width="9" style="147"/>
  </cols>
  <sheetData>
    <row r="1" customHeight="1" spans="3:4">
      <c r="C1" s="150" t="s">
        <v>801</v>
      </c>
      <c r="D1" s="150"/>
    </row>
    <row r="2" s="144" customFormat="1" customHeight="1" spans="3:4">
      <c r="C2" s="151" t="s">
        <v>802</v>
      </c>
      <c r="D2" s="151"/>
    </row>
    <row r="3" customHeight="1" spans="3:4">
      <c r="C3" s="152" t="s">
        <v>21</v>
      </c>
      <c r="D3" s="152"/>
    </row>
    <row r="4" s="145" customFormat="1" ht="29" customHeight="1" spans="3:4">
      <c r="C4" s="153" t="s">
        <v>803</v>
      </c>
      <c r="D4" s="154" t="s">
        <v>25</v>
      </c>
    </row>
    <row r="5" s="146" customFormat="1" customHeight="1" spans="2:4">
      <c r="B5" s="155">
        <v>208</v>
      </c>
      <c r="C5" s="156" t="s">
        <v>804</v>
      </c>
      <c r="D5" s="157">
        <v>581373</v>
      </c>
    </row>
    <row r="6" s="146" customFormat="1" customHeight="1" spans="2:4">
      <c r="B6" s="155">
        <v>20822</v>
      </c>
      <c r="C6" s="156" t="s">
        <v>805</v>
      </c>
      <c r="D6" s="158">
        <v>2458</v>
      </c>
    </row>
    <row r="7" s="146" customFormat="1" customHeight="1" spans="2:7">
      <c r="B7" s="155">
        <v>2082201</v>
      </c>
      <c r="C7" s="156" t="s">
        <v>806</v>
      </c>
      <c r="D7" s="158">
        <v>2401</v>
      </c>
      <c r="G7" s="159"/>
    </row>
    <row r="8" s="146" customFormat="1" customHeight="1" spans="2:4">
      <c r="B8" s="155">
        <v>20823</v>
      </c>
      <c r="C8" s="160" t="s">
        <v>807</v>
      </c>
      <c r="D8" s="158">
        <v>1262</v>
      </c>
    </row>
    <row r="9" s="146" customFormat="1" customHeight="1" spans="2:4">
      <c r="B9" s="155">
        <v>2082302</v>
      </c>
      <c r="C9" s="160" t="s">
        <v>808</v>
      </c>
      <c r="D9" s="158">
        <v>1139</v>
      </c>
    </row>
    <row r="10" s="146" customFormat="1" customHeight="1" spans="2:4">
      <c r="B10" s="155">
        <v>212</v>
      </c>
      <c r="C10" s="156" t="s">
        <v>809</v>
      </c>
      <c r="D10" s="158">
        <v>57</v>
      </c>
    </row>
    <row r="11" s="146" customFormat="1" customHeight="1" spans="2:4">
      <c r="B11" s="155">
        <v>21208</v>
      </c>
      <c r="C11" s="160" t="s">
        <v>808</v>
      </c>
      <c r="D11" s="158">
        <v>57</v>
      </c>
    </row>
    <row r="12" s="146" customFormat="1" customHeight="1" spans="2:4">
      <c r="B12" s="155">
        <v>2120801</v>
      </c>
      <c r="C12" s="156" t="s">
        <v>810</v>
      </c>
      <c r="D12" s="158">
        <v>458845</v>
      </c>
    </row>
    <row r="13" s="146" customFormat="1" customHeight="1" spans="2:4">
      <c r="B13" s="155">
        <v>2120804</v>
      </c>
      <c r="C13" s="156" t="s">
        <v>811</v>
      </c>
      <c r="D13" s="158">
        <v>165356</v>
      </c>
    </row>
    <row r="14" s="147" customFormat="1" customHeight="1" spans="2:4">
      <c r="B14" s="155">
        <v>2120806</v>
      </c>
      <c r="C14" s="160" t="s">
        <v>812</v>
      </c>
      <c r="D14" s="158">
        <v>108801</v>
      </c>
    </row>
    <row r="15" s="147" customFormat="1" customHeight="1" spans="2:4">
      <c r="B15" s="155">
        <v>2120814</v>
      </c>
      <c r="C15" s="160" t="s">
        <v>813</v>
      </c>
      <c r="D15" s="158">
        <v>100</v>
      </c>
    </row>
    <row r="16" s="147" customFormat="1" customHeight="1" spans="2:4">
      <c r="B16" s="155">
        <v>2120899</v>
      </c>
      <c r="C16" s="160" t="s">
        <v>814</v>
      </c>
      <c r="D16" s="158">
        <v>28023</v>
      </c>
    </row>
    <row r="17" s="147" customFormat="1" customHeight="1" spans="2:4">
      <c r="B17" s="155">
        <v>21210</v>
      </c>
      <c r="C17" s="160" t="s">
        <v>815</v>
      </c>
      <c r="D17" s="158">
        <v>2513</v>
      </c>
    </row>
    <row r="18" s="147" customFormat="1" customHeight="1" spans="2:4">
      <c r="B18" s="155">
        <v>2121099</v>
      </c>
      <c r="C18" s="160" t="s">
        <v>816</v>
      </c>
      <c r="D18" s="158">
        <v>25919</v>
      </c>
    </row>
    <row r="19" s="147" customFormat="1" customHeight="1" spans="2:4">
      <c r="B19" s="155">
        <v>21211</v>
      </c>
      <c r="C19" s="156" t="s">
        <v>817</v>
      </c>
      <c r="D19" s="158">
        <v>2001</v>
      </c>
    </row>
    <row r="20" s="147" customFormat="1" customHeight="1" spans="2:4">
      <c r="B20" s="155">
        <v>21213</v>
      </c>
      <c r="C20" s="160" t="s">
        <v>818</v>
      </c>
      <c r="D20" s="158">
        <v>2001</v>
      </c>
    </row>
    <row r="21" s="147" customFormat="1" customHeight="1" spans="2:4">
      <c r="B21" s="155">
        <v>2121301</v>
      </c>
      <c r="C21" s="156" t="s">
        <v>819</v>
      </c>
      <c r="D21" s="158">
        <v>1020</v>
      </c>
    </row>
    <row r="22" s="147" customFormat="1" customHeight="1" spans="2:4">
      <c r="B22" s="155">
        <v>2121399</v>
      </c>
      <c r="C22" s="156" t="s">
        <v>820</v>
      </c>
      <c r="D22" s="158">
        <v>1950</v>
      </c>
    </row>
    <row r="23" customHeight="1" spans="3:4">
      <c r="C23" s="160" t="s">
        <v>821</v>
      </c>
      <c r="D23" s="158">
        <v>1950</v>
      </c>
    </row>
    <row r="24" customHeight="1" spans="3:4">
      <c r="C24" s="156" t="s">
        <v>822</v>
      </c>
      <c r="D24" s="158">
        <v>18</v>
      </c>
    </row>
    <row r="25" customHeight="1" spans="3:4">
      <c r="C25" s="160" t="s">
        <v>823</v>
      </c>
      <c r="D25" s="158">
        <v>18</v>
      </c>
    </row>
    <row r="26" customHeight="1" spans="3:4">
      <c r="C26" s="156" t="s">
        <v>824</v>
      </c>
      <c r="D26" s="158">
        <v>288500</v>
      </c>
    </row>
    <row r="27" customHeight="1" spans="3:4">
      <c r="C27" s="160" t="s">
        <v>825</v>
      </c>
      <c r="D27" s="158">
        <v>288500</v>
      </c>
    </row>
    <row r="28" customHeight="1" spans="3:4">
      <c r="C28" s="156" t="s">
        <v>826</v>
      </c>
      <c r="D28" s="158">
        <v>522</v>
      </c>
    </row>
    <row r="29" customHeight="1" spans="3:4">
      <c r="C29" s="156" t="s">
        <v>827</v>
      </c>
      <c r="D29" s="158">
        <v>480</v>
      </c>
    </row>
    <row r="30" customHeight="1" spans="3:4">
      <c r="C30" s="160" t="s">
        <v>808</v>
      </c>
      <c r="D30" s="158">
        <v>480</v>
      </c>
    </row>
    <row r="31" customHeight="1" spans="3:4">
      <c r="C31" s="156" t="s">
        <v>828</v>
      </c>
      <c r="D31" s="158">
        <v>42</v>
      </c>
    </row>
    <row r="32" customHeight="1" spans="3:4">
      <c r="C32" s="160" t="s">
        <v>829</v>
      </c>
      <c r="D32" s="158">
        <v>42</v>
      </c>
    </row>
    <row r="33" customHeight="1" spans="3:4">
      <c r="C33" s="156" t="s">
        <v>554</v>
      </c>
      <c r="D33" s="158">
        <v>90970</v>
      </c>
    </row>
    <row r="34" customHeight="1" spans="3:4">
      <c r="C34" s="156" t="s">
        <v>830</v>
      </c>
      <c r="D34" s="158">
        <v>89000</v>
      </c>
    </row>
    <row r="35" customHeight="1" spans="3:4">
      <c r="C35" s="160" t="s">
        <v>831</v>
      </c>
      <c r="D35" s="158">
        <v>89000</v>
      </c>
    </row>
    <row r="36" customHeight="1" spans="3:4">
      <c r="C36" s="156" t="s">
        <v>832</v>
      </c>
      <c r="D36" s="158">
        <v>1970</v>
      </c>
    </row>
    <row r="37" customHeight="1" spans="3:4">
      <c r="C37" s="160" t="s">
        <v>833</v>
      </c>
      <c r="D37" s="158">
        <v>850</v>
      </c>
    </row>
    <row r="38" customHeight="1" spans="3:4">
      <c r="C38" s="160" t="s">
        <v>834</v>
      </c>
      <c r="D38" s="158">
        <v>299</v>
      </c>
    </row>
    <row r="39" customHeight="1" spans="3:4">
      <c r="C39" s="160" t="s">
        <v>835</v>
      </c>
      <c r="D39" s="158">
        <v>104</v>
      </c>
    </row>
    <row r="40" customHeight="1" spans="3:4">
      <c r="C40" s="160" t="s">
        <v>836</v>
      </c>
      <c r="D40" s="158">
        <v>134</v>
      </c>
    </row>
    <row r="41" customHeight="1" spans="3:4">
      <c r="C41" s="160" t="s">
        <v>837</v>
      </c>
      <c r="D41" s="158">
        <v>22</v>
      </c>
    </row>
    <row r="42" customHeight="1" spans="3:4">
      <c r="C42" s="160" t="s">
        <v>838</v>
      </c>
      <c r="D42" s="158">
        <v>561</v>
      </c>
    </row>
    <row r="43" customHeight="1" spans="3:4">
      <c r="C43" s="156" t="s">
        <v>839</v>
      </c>
      <c r="D43" s="158">
        <v>28577</v>
      </c>
    </row>
    <row r="44" customHeight="1" spans="3:4">
      <c r="C44" s="156" t="s">
        <v>840</v>
      </c>
      <c r="D44" s="158">
        <v>28577</v>
      </c>
    </row>
    <row r="45" customHeight="1" spans="3:4">
      <c r="C45" s="160" t="s">
        <v>841</v>
      </c>
      <c r="D45" s="158">
        <v>4966</v>
      </c>
    </row>
    <row r="46" customHeight="1" spans="3:4">
      <c r="C46" s="160" t="s">
        <v>842</v>
      </c>
      <c r="D46" s="158">
        <v>1620</v>
      </c>
    </row>
    <row r="47" customHeight="1" spans="3:4">
      <c r="C47" s="160" t="s">
        <v>843</v>
      </c>
      <c r="D47" s="158">
        <v>15627</v>
      </c>
    </row>
    <row r="48" customHeight="1" spans="3:4">
      <c r="C48" s="160" t="s">
        <v>844</v>
      </c>
      <c r="D48" s="158">
        <v>6364</v>
      </c>
    </row>
    <row r="49" customHeight="1" spans="3:4">
      <c r="C49" s="156" t="s">
        <v>845</v>
      </c>
      <c r="D49" s="158">
        <v>1</v>
      </c>
    </row>
    <row r="50" customHeight="1" spans="3:4">
      <c r="C50" s="156" t="s">
        <v>846</v>
      </c>
      <c r="D50" s="158">
        <v>1</v>
      </c>
    </row>
    <row r="51" customHeight="1" spans="3:4">
      <c r="C51" s="161" t="s">
        <v>847</v>
      </c>
      <c r="D51" s="162">
        <v>1</v>
      </c>
    </row>
  </sheetData>
  <autoFilter ref="C4:D51">
    <extLst/>
  </autoFilter>
  <mergeCells count="3">
    <mergeCell ref="C1:D1"/>
    <mergeCell ref="C2:D2"/>
    <mergeCell ref="C3:D3"/>
  </mergeCells>
  <printOptions horizontalCentered="1"/>
  <pageMargins left="0.393055555555556" right="0.393055555555556" top="0.393055555555556" bottom="0.393055555555556" header="0.393055555555556" footer="0.393055555555556"/>
  <pageSetup paperSize="9" scale="96" firstPageNumber="0" fitToHeight="0" orientation="portrait" blackAndWhite="1" useFirstPageNumber="1" horizontalDpi="600"/>
  <headerFooter>
    <evenFooter>&amp;R&amp;"仿宋_GB2312"&amp;12--&amp;P--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workbookViewId="0">
      <selection activeCell="A2" sqref="A2:D2"/>
    </sheetView>
  </sheetViews>
  <sheetFormatPr defaultColWidth="9" defaultRowHeight="22" customHeight="1" outlineLevelCol="4"/>
  <cols>
    <col min="1" max="1" width="31.75" style="111" customWidth="1"/>
    <col min="2" max="2" width="11.8833333333333" style="112" customWidth="1"/>
    <col min="3" max="3" width="31.75" style="113" customWidth="1"/>
    <col min="4" max="4" width="11.8833333333333" style="114" customWidth="1"/>
    <col min="5" max="5" width="13" style="115" customWidth="1"/>
    <col min="6" max="7" width="9" style="115"/>
    <col min="8" max="10" width="9" style="115" hidden="1" customWidth="1"/>
    <col min="11" max="16384" width="9" style="115"/>
  </cols>
  <sheetData>
    <row r="1" customHeight="1" spans="1:4">
      <c r="A1" s="116" t="s">
        <v>848</v>
      </c>
      <c r="B1" s="117"/>
      <c r="C1" s="118"/>
      <c r="D1" s="118"/>
    </row>
    <row r="2" customHeight="1" spans="1:4">
      <c r="A2" s="119" t="s">
        <v>849</v>
      </c>
      <c r="B2" s="119"/>
      <c r="C2" s="119"/>
      <c r="D2" s="119"/>
    </row>
    <row r="3" customHeight="1" spans="1:4">
      <c r="A3" s="120" t="s">
        <v>850</v>
      </c>
      <c r="B3" s="120"/>
      <c r="C3" s="120"/>
      <c r="D3" s="121" t="s">
        <v>21</v>
      </c>
    </row>
    <row r="4" customHeight="1" spans="1:4">
      <c r="A4" s="122" t="s">
        <v>851</v>
      </c>
      <c r="B4" s="123" t="s">
        <v>25</v>
      </c>
      <c r="C4" s="124" t="s">
        <v>852</v>
      </c>
      <c r="D4" s="92" t="s">
        <v>25</v>
      </c>
    </row>
    <row r="5" customHeight="1" spans="1:5">
      <c r="A5" s="125" t="s">
        <v>78</v>
      </c>
      <c r="B5" s="126">
        <f>SUM(B6,B12,B13,B14)</f>
        <v>431764</v>
      </c>
      <c r="C5" s="127" t="s">
        <v>79</v>
      </c>
      <c r="D5" s="128">
        <f>SUM(D6:D9)</f>
        <v>60356</v>
      </c>
      <c r="E5" s="112"/>
    </row>
    <row r="6" customHeight="1" spans="1:5">
      <c r="A6" s="129" t="s">
        <v>80</v>
      </c>
      <c r="B6" s="130">
        <f>SUM(B7:B11)</f>
        <v>10961</v>
      </c>
      <c r="C6" s="131" t="s">
        <v>853</v>
      </c>
      <c r="D6" s="132">
        <v>10807</v>
      </c>
      <c r="E6" s="112"/>
    </row>
    <row r="7" customHeight="1" spans="1:4">
      <c r="A7" s="133" t="s">
        <v>597</v>
      </c>
      <c r="B7" s="130">
        <v>0</v>
      </c>
      <c r="C7" s="131" t="s">
        <v>854</v>
      </c>
      <c r="D7" s="134">
        <v>0</v>
      </c>
    </row>
    <row r="8" customHeight="1" spans="1:4">
      <c r="A8" s="133" t="s">
        <v>855</v>
      </c>
      <c r="B8" s="130">
        <v>2411</v>
      </c>
      <c r="C8" s="131" t="s">
        <v>856</v>
      </c>
      <c r="D8" s="134">
        <v>16600</v>
      </c>
    </row>
    <row r="9" customHeight="1" spans="1:4">
      <c r="A9" s="133" t="s">
        <v>599</v>
      </c>
      <c r="B9" s="130">
        <v>4154</v>
      </c>
      <c r="C9" s="131" t="s">
        <v>857</v>
      </c>
      <c r="D9" s="134">
        <v>32949</v>
      </c>
    </row>
    <row r="10" customHeight="1" spans="1:4">
      <c r="A10" s="133" t="s">
        <v>600</v>
      </c>
      <c r="B10" s="130">
        <v>1530</v>
      </c>
      <c r="C10" s="135"/>
      <c r="D10" s="134"/>
    </row>
    <row r="11" customHeight="1" spans="1:4">
      <c r="A11" s="133" t="s">
        <v>858</v>
      </c>
      <c r="B11" s="130">
        <v>2866</v>
      </c>
      <c r="C11" s="135"/>
      <c r="D11" s="136"/>
    </row>
    <row r="12" customHeight="1" spans="1:4">
      <c r="A12" s="137" t="s">
        <v>608</v>
      </c>
      <c r="B12" s="138">
        <v>346600</v>
      </c>
      <c r="C12" s="135"/>
      <c r="D12" s="136"/>
    </row>
    <row r="13" customHeight="1" spans="1:4">
      <c r="A13" s="129" t="s">
        <v>609</v>
      </c>
      <c r="B13" s="130">
        <v>74203</v>
      </c>
      <c r="C13" s="135"/>
      <c r="D13" s="136"/>
    </row>
    <row r="14" customHeight="1" spans="1:4">
      <c r="A14" s="139" t="s">
        <v>799</v>
      </c>
      <c r="B14" s="140">
        <v>0</v>
      </c>
      <c r="C14" s="141"/>
      <c r="D14" s="142"/>
    </row>
    <row r="15" customHeight="1" spans="2:2">
      <c r="B15" s="143"/>
    </row>
  </sheetData>
  <mergeCells count="4">
    <mergeCell ref="A1:B1"/>
    <mergeCell ref="C1:D1"/>
    <mergeCell ref="A2:D2"/>
    <mergeCell ref="A3:C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workbookViewId="0">
      <selection activeCell="D12" sqref="D12"/>
    </sheetView>
  </sheetViews>
  <sheetFormatPr defaultColWidth="9" defaultRowHeight="22" customHeight="1"/>
  <cols>
    <col min="1" max="1" width="76.8833333333333" style="99" customWidth="1"/>
    <col min="2" max="16384" width="9" style="99"/>
  </cols>
  <sheetData>
    <row r="1" customHeight="1" spans="1:1">
      <c r="A1" s="100" t="s">
        <v>859</v>
      </c>
    </row>
    <row r="2" customHeight="1" spans="1:3">
      <c r="A2" s="101" t="s">
        <v>860</v>
      </c>
      <c r="B2" s="101"/>
      <c r="C2" s="102"/>
    </row>
    <row r="3" customHeight="1" spans="1:2">
      <c r="A3" s="102"/>
      <c r="B3" s="103" t="s">
        <v>861</v>
      </c>
    </row>
    <row r="4" ht="21" customHeight="1" spans="1:2">
      <c r="A4" s="104" t="s">
        <v>862</v>
      </c>
      <c r="B4" s="105" t="s">
        <v>863</v>
      </c>
    </row>
    <row r="5" customHeight="1" spans="1:2">
      <c r="A5" s="106"/>
      <c r="B5" s="107"/>
    </row>
    <row r="6" customHeight="1" spans="1:2">
      <c r="A6" s="93" t="s">
        <v>864</v>
      </c>
      <c r="B6" s="94">
        <f>SUM(B7:B44)</f>
        <v>4581.09</v>
      </c>
    </row>
    <row r="7" customHeight="1" spans="1:2">
      <c r="A7" s="95" t="s">
        <v>631</v>
      </c>
      <c r="B7" s="96">
        <v>299.08</v>
      </c>
    </row>
    <row r="8" customHeight="1" spans="1:2">
      <c r="A8" s="95" t="s">
        <v>632</v>
      </c>
      <c r="B8" s="96">
        <v>194.76</v>
      </c>
    </row>
    <row r="9" customHeight="1" spans="1:2">
      <c r="A9" s="95" t="s">
        <v>633</v>
      </c>
      <c r="B9" s="96">
        <v>43.42</v>
      </c>
    </row>
    <row r="10" customHeight="1" spans="1:2">
      <c r="A10" s="95" t="s">
        <v>634</v>
      </c>
      <c r="B10" s="96">
        <v>186.37</v>
      </c>
    </row>
    <row r="11" customHeight="1" spans="1:2">
      <c r="A11" s="95" t="s">
        <v>635</v>
      </c>
      <c r="B11" s="96">
        <v>27.94</v>
      </c>
    </row>
    <row r="12" customHeight="1" spans="1:2">
      <c r="A12" s="95" t="s">
        <v>636</v>
      </c>
      <c r="B12" s="96">
        <v>1229.57</v>
      </c>
    </row>
    <row r="13" customHeight="1" spans="1:2">
      <c r="A13" s="95" t="s">
        <v>637</v>
      </c>
      <c r="B13" s="96">
        <v>70</v>
      </c>
    </row>
    <row r="14" customHeight="1" spans="1:5">
      <c r="A14" s="95" t="s">
        <v>638</v>
      </c>
      <c r="B14" s="96">
        <v>20.36</v>
      </c>
      <c r="E14" s="108"/>
    </row>
    <row r="15" customHeight="1" spans="1:2">
      <c r="A15" s="95" t="s">
        <v>639</v>
      </c>
      <c r="B15" s="96">
        <v>354.06</v>
      </c>
    </row>
    <row r="16" customHeight="1" spans="1:2">
      <c r="A16" s="95" t="s">
        <v>640</v>
      </c>
      <c r="B16" s="96">
        <v>61.5</v>
      </c>
    </row>
    <row r="17" customHeight="1" spans="1:2">
      <c r="A17" s="95" t="s">
        <v>641</v>
      </c>
      <c r="B17" s="96">
        <v>46.99</v>
      </c>
    </row>
    <row r="18" customHeight="1" spans="1:2">
      <c r="A18" s="95" t="s">
        <v>642</v>
      </c>
      <c r="B18" s="96">
        <v>57.2</v>
      </c>
    </row>
    <row r="19" customHeight="1" spans="1:2">
      <c r="A19" s="95" t="s">
        <v>643</v>
      </c>
      <c r="B19" s="96">
        <v>169.22</v>
      </c>
    </row>
    <row r="20" customHeight="1" spans="1:2">
      <c r="A20" s="95" t="s">
        <v>644</v>
      </c>
      <c r="B20" s="96">
        <v>144.49</v>
      </c>
    </row>
    <row r="21" customHeight="1" spans="1:2">
      <c r="A21" s="95" t="s">
        <v>645</v>
      </c>
      <c r="B21" s="96">
        <v>54.71</v>
      </c>
    </row>
    <row r="22" customHeight="1" spans="1:2">
      <c r="A22" s="95" t="s">
        <v>646</v>
      </c>
      <c r="B22" s="96">
        <v>54.88</v>
      </c>
    </row>
    <row r="23" customHeight="1" spans="1:2">
      <c r="A23" s="95" t="s">
        <v>647</v>
      </c>
      <c r="B23" s="96">
        <v>55.25</v>
      </c>
    </row>
    <row r="24" customHeight="1" spans="1:2">
      <c r="A24" s="95" t="s">
        <v>648</v>
      </c>
      <c r="B24" s="96">
        <v>11.74</v>
      </c>
    </row>
    <row r="25" customHeight="1" spans="1:2">
      <c r="A25" s="95" t="s">
        <v>649</v>
      </c>
      <c r="B25" s="96">
        <v>21.43</v>
      </c>
    </row>
    <row r="26" customHeight="1" spans="1:2">
      <c r="A26" s="95" t="s">
        <v>650</v>
      </c>
      <c r="B26" s="96">
        <v>39.41</v>
      </c>
    </row>
    <row r="27" customHeight="1" spans="1:10">
      <c r="A27" s="95" t="s">
        <v>651</v>
      </c>
      <c r="B27" s="96">
        <v>117.56</v>
      </c>
      <c r="J27" s="110"/>
    </row>
    <row r="28" customHeight="1" spans="1:2">
      <c r="A28" s="95" t="s">
        <v>652</v>
      </c>
      <c r="B28" s="96">
        <v>9.94</v>
      </c>
    </row>
    <row r="29" customHeight="1" spans="1:2">
      <c r="A29" s="95" t="s">
        <v>654</v>
      </c>
      <c r="B29" s="96">
        <v>34.03</v>
      </c>
    </row>
    <row r="30" customHeight="1" spans="1:2">
      <c r="A30" s="95" t="s">
        <v>655</v>
      </c>
      <c r="B30" s="96">
        <v>36.16</v>
      </c>
    </row>
    <row r="31" customHeight="1" spans="1:2">
      <c r="A31" s="95" t="s">
        <v>656</v>
      </c>
      <c r="B31" s="96">
        <v>18.79</v>
      </c>
    </row>
    <row r="32" customHeight="1" spans="1:2">
      <c r="A32" s="95" t="s">
        <v>657</v>
      </c>
      <c r="B32" s="96">
        <v>90.25</v>
      </c>
    </row>
    <row r="33" customHeight="1" spans="1:2">
      <c r="A33" s="95" t="s">
        <v>658</v>
      </c>
      <c r="B33" s="96">
        <v>158.19</v>
      </c>
    </row>
    <row r="34" customHeight="1" spans="1:2">
      <c r="A34" s="95" t="s">
        <v>659</v>
      </c>
      <c r="B34" s="96">
        <v>30.01</v>
      </c>
    </row>
    <row r="35" customHeight="1" spans="1:2">
      <c r="A35" s="95" t="s">
        <v>660</v>
      </c>
      <c r="B35" s="96">
        <v>61.54</v>
      </c>
    </row>
    <row r="36" customHeight="1" spans="1:2">
      <c r="A36" s="95" t="s">
        <v>661</v>
      </c>
      <c r="B36" s="96">
        <v>39.03</v>
      </c>
    </row>
    <row r="37" customHeight="1" spans="1:2">
      <c r="A37" s="95" t="s">
        <v>662</v>
      </c>
      <c r="B37" s="96">
        <v>58.45</v>
      </c>
    </row>
    <row r="38" customHeight="1" spans="1:2">
      <c r="A38" s="95" t="s">
        <v>663</v>
      </c>
      <c r="B38" s="96">
        <v>188.58</v>
      </c>
    </row>
    <row r="39" customHeight="1" spans="1:2">
      <c r="A39" s="95" t="s">
        <v>664</v>
      </c>
      <c r="B39" s="96">
        <v>40.53</v>
      </c>
    </row>
    <row r="40" customHeight="1" spans="1:2">
      <c r="A40" s="95" t="s">
        <v>665</v>
      </c>
      <c r="B40" s="96">
        <v>19.16</v>
      </c>
    </row>
    <row r="41" customHeight="1" spans="1:2">
      <c r="A41" s="95" t="s">
        <v>666</v>
      </c>
      <c r="B41" s="96">
        <v>127.62</v>
      </c>
    </row>
    <row r="42" customHeight="1" spans="1:2">
      <c r="A42" s="95" t="s">
        <v>667</v>
      </c>
      <c r="B42" s="96">
        <v>14.48</v>
      </c>
    </row>
    <row r="43" customHeight="1" spans="1:2">
      <c r="A43" s="95" t="s">
        <v>629</v>
      </c>
      <c r="B43" s="96">
        <v>363.1</v>
      </c>
    </row>
    <row r="44" customHeight="1" spans="1:2">
      <c r="A44" s="97" t="s">
        <v>630</v>
      </c>
      <c r="B44" s="98">
        <v>31.29</v>
      </c>
    </row>
    <row r="45" customHeight="1" spans="1:2">
      <c r="A45" s="109"/>
      <c r="B45" s="109"/>
    </row>
  </sheetData>
  <mergeCells count="3">
    <mergeCell ref="A2:B2"/>
    <mergeCell ref="A4:A5"/>
    <mergeCell ref="B4:B5"/>
  </mergeCells>
  <pageMargins left="0.751388888888889" right="0.751388888888889" top="1" bottom="1" header="0.5" footer="0.5"/>
  <pageSetup paperSize="9" scale="92" fitToHeight="0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0"/>
  <sheetViews>
    <sheetView workbookViewId="0">
      <selection activeCell="A1" sqref="A1"/>
    </sheetView>
  </sheetViews>
  <sheetFormatPr defaultColWidth="9" defaultRowHeight="22" customHeight="1" outlineLevelCol="1"/>
  <cols>
    <col min="1" max="1" width="51.1333333333333" customWidth="1"/>
    <col min="2" max="3" width="38.6333333333333" customWidth="1"/>
  </cols>
  <sheetData>
    <row r="1" customHeight="1" spans="1:2">
      <c r="A1" s="29" t="s">
        <v>865</v>
      </c>
      <c r="B1" s="86"/>
    </row>
    <row r="2" customHeight="1" spans="1:2">
      <c r="A2" s="87" t="s">
        <v>866</v>
      </c>
      <c r="B2" s="87"/>
    </row>
    <row r="3" customHeight="1" spans="1:2">
      <c r="A3" s="88" t="s">
        <v>670</v>
      </c>
      <c r="B3" s="88"/>
    </row>
    <row r="4" customHeight="1" spans="1:2">
      <c r="A4" s="89"/>
      <c r="B4" s="90" t="s">
        <v>21</v>
      </c>
    </row>
    <row r="5" customHeight="1" spans="1:2">
      <c r="A5" s="91" t="s">
        <v>867</v>
      </c>
      <c r="B5" s="92" t="s">
        <v>25</v>
      </c>
    </row>
    <row r="6" customHeight="1" spans="1:2">
      <c r="A6" s="93" t="s">
        <v>868</v>
      </c>
      <c r="B6" s="94">
        <f>SUM(B7:B10)</f>
        <v>4581</v>
      </c>
    </row>
    <row r="7" customHeight="1" spans="1:2">
      <c r="A7" s="95" t="s">
        <v>594</v>
      </c>
      <c r="B7" s="96">
        <v>1877</v>
      </c>
    </row>
    <row r="8" customHeight="1" spans="1:2">
      <c r="A8" s="95" t="s">
        <v>869</v>
      </c>
      <c r="B8" s="96">
        <v>1176</v>
      </c>
    </row>
    <row r="9" customHeight="1" spans="1:2">
      <c r="A9" s="95" t="s">
        <v>870</v>
      </c>
      <c r="B9" s="96">
        <v>492</v>
      </c>
    </row>
    <row r="10" customHeight="1" spans="1:2">
      <c r="A10" s="97" t="s">
        <v>553</v>
      </c>
      <c r="B10" s="98">
        <v>1036</v>
      </c>
    </row>
  </sheetData>
  <mergeCells count="2">
    <mergeCell ref="A2:B2"/>
    <mergeCell ref="A3:B3"/>
  </mergeCells>
  <pageMargins left="0.75" right="0.75" top="1" bottom="1" header="0.5" footer="0.5"/>
  <pageSetup paperSize="9" scale="98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zoomScale="85" zoomScaleNormal="85" workbookViewId="0">
      <selection activeCell="A1" sqref="A1:N1"/>
    </sheetView>
  </sheetViews>
  <sheetFormatPr defaultColWidth="9" defaultRowHeight="22" customHeight="1"/>
  <cols>
    <col min="1" max="1" width="26.75" style="25" customWidth="1"/>
    <col min="2" max="4" width="8.63333333333333" style="25" customWidth="1"/>
    <col min="5" max="5" width="11.6333333333333" style="26" hidden="1" customWidth="1"/>
    <col min="6" max="7" width="12.6333333333333" style="26" customWidth="1"/>
    <col min="8" max="8" width="29.75" style="27" customWidth="1"/>
    <col min="9" max="10" width="8.63333333333333" style="27" customWidth="1"/>
    <col min="11" max="11" width="8.63333333333333" style="28" customWidth="1"/>
    <col min="12" max="12" width="11.6333333333333" style="28" hidden="1" customWidth="1"/>
    <col min="13" max="14" width="12.6333333333333" style="25" customWidth="1"/>
    <col min="15" max="16384" width="9" style="25"/>
  </cols>
  <sheetData>
    <row r="1" customHeight="1" spans="1:14">
      <c r="A1" s="29" t="s">
        <v>871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customHeight="1" spans="1:14">
      <c r="A2" s="30" t="s">
        <v>872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="22" customFormat="1" customHeight="1" spans="1:14">
      <c r="A3" s="31" t="s">
        <v>21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="23" customFormat="1" ht="32" customHeight="1" spans="1:14">
      <c r="A4" s="33" t="s">
        <v>22</v>
      </c>
      <c r="B4" s="12" t="s">
        <v>23</v>
      </c>
      <c r="C4" s="12" t="s">
        <v>873</v>
      </c>
      <c r="D4" s="12" t="s">
        <v>25</v>
      </c>
      <c r="E4" s="34" t="s">
        <v>26</v>
      </c>
      <c r="F4" s="12" t="s">
        <v>27</v>
      </c>
      <c r="G4" s="12" t="s">
        <v>28</v>
      </c>
      <c r="H4" s="33" t="s">
        <v>22</v>
      </c>
      <c r="I4" s="12" t="s">
        <v>23</v>
      </c>
      <c r="J4" s="12" t="s">
        <v>873</v>
      </c>
      <c r="K4" s="12" t="s">
        <v>25</v>
      </c>
      <c r="L4" s="34" t="s">
        <v>874</v>
      </c>
      <c r="M4" s="12" t="s">
        <v>27</v>
      </c>
      <c r="N4" s="20" t="s">
        <v>28</v>
      </c>
    </row>
    <row r="5" s="22" customFormat="1" customHeight="1" spans="1:14">
      <c r="A5" s="35" t="s">
        <v>30</v>
      </c>
      <c r="B5" s="36">
        <f>B6+B20</f>
        <v>20002</v>
      </c>
      <c r="C5" s="36">
        <f>C6+C20</f>
        <v>38002</v>
      </c>
      <c r="D5" s="36">
        <f>D6+D20</f>
        <v>37599</v>
      </c>
      <c r="E5" s="37">
        <f>E6+E20</f>
        <v>17443</v>
      </c>
      <c r="F5" s="38">
        <f t="shared" ref="F5:F7" si="0">D5/C5*100</f>
        <v>98.9395294984475</v>
      </c>
      <c r="G5" s="38">
        <f t="shared" ref="G5:G7" si="1">D5/E5*100</f>
        <v>215.553517170212</v>
      </c>
      <c r="H5" s="35" t="s">
        <v>30</v>
      </c>
      <c r="I5" s="65">
        <f t="shared" ref="I5:L5" si="2">I6+I20</f>
        <v>20002</v>
      </c>
      <c r="J5" s="65">
        <f t="shared" si="2"/>
        <v>38002</v>
      </c>
      <c r="K5" s="65">
        <f t="shared" si="2"/>
        <v>37599</v>
      </c>
      <c r="L5" s="66">
        <f t="shared" si="2"/>
        <v>17443</v>
      </c>
      <c r="M5" s="38">
        <f>K5/J5*100</f>
        <v>98.9395294984475</v>
      </c>
      <c r="N5" s="67">
        <f>K5/L5*100</f>
        <v>215.553517170212</v>
      </c>
    </row>
    <row r="6" s="22" customFormat="1" customHeight="1" spans="1:14">
      <c r="A6" s="39" t="s">
        <v>31</v>
      </c>
      <c r="B6" s="36">
        <f>B7+B8+B9+B10+B11</f>
        <v>20000</v>
      </c>
      <c r="C6" s="36">
        <f>C7+C8+C9+C10+C11</f>
        <v>38000</v>
      </c>
      <c r="D6" s="36">
        <f>D7+D8+D9+D10+D11</f>
        <v>37597</v>
      </c>
      <c r="E6" s="37">
        <f>E7+E8+E9+E10+E11</f>
        <v>17280</v>
      </c>
      <c r="F6" s="38">
        <f t="shared" si="0"/>
        <v>98.9394736842105</v>
      </c>
      <c r="G6" s="38">
        <f t="shared" si="1"/>
        <v>217.575231481481</v>
      </c>
      <c r="H6" s="40" t="s">
        <v>32</v>
      </c>
      <c r="I6" s="65">
        <f>I18</f>
        <v>1002</v>
      </c>
      <c r="J6" s="65">
        <f t="shared" ref="J6:L6" si="3">J18</f>
        <v>1002</v>
      </c>
      <c r="K6" s="65">
        <f t="shared" si="3"/>
        <v>1002</v>
      </c>
      <c r="L6" s="66">
        <f>L18+L7</f>
        <v>1161</v>
      </c>
      <c r="M6" s="38">
        <f>K6/J6*100</f>
        <v>100</v>
      </c>
      <c r="N6" s="67">
        <f>K6/L6*100</f>
        <v>86.3049095607235</v>
      </c>
    </row>
    <row r="7" s="22" customFormat="1" ht="35" customHeight="1" spans="1:14">
      <c r="A7" s="41" t="s">
        <v>875</v>
      </c>
      <c r="B7" s="42">
        <v>20000</v>
      </c>
      <c r="C7" s="42">
        <v>38000</v>
      </c>
      <c r="D7" s="42">
        <v>37597</v>
      </c>
      <c r="E7" s="43">
        <v>17280</v>
      </c>
      <c r="F7" s="44">
        <f t="shared" si="0"/>
        <v>98.9394736842105</v>
      </c>
      <c r="G7" s="38">
        <f t="shared" si="1"/>
        <v>217.575231481481</v>
      </c>
      <c r="H7" s="45" t="s">
        <v>876</v>
      </c>
      <c r="I7" s="68"/>
      <c r="J7" s="68"/>
      <c r="K7" s="68"/>
      <c r="L7" s="69"/>
      <c r="M7" s="46" t="str">
        <f t="shared" ref="M7:M23" si="4">IFERROR(K7/I7,"")</f>
        <v/>
      </c>
      <c r="N7" s="70"/>
    </row>
    <row r="8" s="22" customFormat="1" customHeight="1" spans="1:14">
      <c r="A8" s="41" t="s">
        <v>877</v>
      </c>
      <c r="B8" s="42"/>
      <c r="C8" s="42"/>
      <c r="D8" s="42"/>
      <c r="E8" s="43"/>
      <c r="F8" s="46"/>
      <c r="G8" s="47"/>
      <c r="H8" s="48" t="s">
        <v>878</v>
      </c>
      <c r="I8" s="68"/>
      <c r="J8" s="68"/>
      <c r="K8" s="68"/>
      <c r="L8" s="69"/>
      <c r="M8" s="46" t="str">
        <f t="shared" si="4"/>
        <v/>
      </c>
      <c r="N8" s="70"/>
    </row>
    <row r="9" s="22" customFormat="1" customHeight="1" spans="1:14">
      <c r="A9" s="41" t="s">
        <v>879</v>
      </c>
      <c r="B9" s="42"/>
      <c r="C9" s="42"/>
      <c r="D9" s="42"/>
      <c r="E9" s="43"/>
      <c r="F9" s="46"/>
      <c r="G9" s="47"/>
      <c r="H9" s="48" t="s">
        <v>880</v>
      </c>
      <c r="I9" s="68"/>
      <c r="J9" s="68"/>
      <c r="K9" s="68"/>
      <c r="L9" s="69"/>
      <c r="M9" s="46" t="str">
        <f t="shared" si="4"/>
        <v/>
      </c>
      <c r="N9" s="70" t="str">
        <f t="shared" ref="N9:N21" si="5">IFERROR(K9/L9,"")</f>
        <v/>
      </c>
    </row>
    <row r="10" s="22" customFormat="1" customHeight="1" spans="1:14">
      <c r="A10" s="41" t="s">
        <v>881</v>
      </c>
      <c r="B10" s="42"/>
      <c r="C10" s="42"/>
      <c r="D10" s="42"/>
      <c r="E10" s="43"/>
      <c r="F10" s="46"/>
      <c r="G10" s="47"/>
      <c r="H10" s="49" t="s">
        <v>882</v>
      </c>
      <c r="I10" s="68"/>
      <c r="J10" s="68"/>
      <c r="K10" s="68"/>
      <c r="L10" s="69"/>
      <c r="M10" s="46" t="str">
        <f t="shared" si="4"/>
        <v/>
      </c>
      <c r="N10" s="70"/>
    </row>
    <row r="11" s="22" customFormat="1" customHeight="1" spans="1:14">
      <c r="A11" s="41" t="s">
        <v>883</v>
      </c>
      <c r="B11" s="42"/>
      <c r="C11" s="42"/>
      <c r="D11" s="42"/>
      <c r="E11" s="43"/>
      <c r="F11" s="44"/>
      <c r="G11" s="44"/>
      <c r="H11" s="50" t="s">
        <v>884</v>
      </c>
      <c r="I11" s="71"/>
      <c r="J11" s="72"/>
      <c r="K11" s="72"/>
      <c r="L11" s="73"/>
      <c r="M11" s="46" t="str">
        <f t="shared" si="4"/>
        <v/>
      </c>
      <c r="N11" s="70"/>
    </row>
    <row r="12" s="22" customFormat="1" customHeight="1" spans="1:14">
      <c r="A12" s="41"/>
      <c r="B12" s="42"/>
      <c r="C12" s="42"/>
      <c r="D12" s="42"/>
      <c r="E12" s="43"/>
      <c r="F12" s="51"/>
      <c r="G12" s="51"/>
      <c r="H12" s="48" t="s">
        <v>885</v>
      </c>
      <c r="I12" s="71"/>
      <c r="J12" s="72"/>
      <c r="K12" s="72"/>
      <c r="L12" s="73"/>
      <c r="M12" s="46" t="str">
        <f t="shared" si="4"/>
        <v/>
      </c>
      <c r="N12" s="70" t="str">
        <f t="shared" si="5"/>
        <v/>
      </c>
    </row>
    <row r="13" s="22" customFormat="1" customHeight="1" spans="1:14">
      <c r="A13" s="41"/>
      <c r="B13" s="42"/>
      <c r="C13" s="42"/>
      <c r="D13" s="42"/>
      <c r="E13" s="43"/>
      <c r="F13" s="52"/>
      <c r="G13" s="47"/>
      <c r="H13" s="48" t="s">
        <v>886</v>
      </c>
      <c r="I13" s="71"/>
      <c r="J13" s="72"/>
      <c r="K13" s="72"/>
      <c r="L13" s="73"/>
      <c r="M13" s="46" t="str">
        <f t="shared" si="4"/>
        <v/>
      </c>
      <c r="N13" s="70" t="str">
        <f t="shared" si="5"/>
        <v/>
      </c>
    </row>
    <row r="14" s="22" customFormat="1" customHeight="1" spans="1:14">
      <c r="A14" s="41"/>
      <c r="B14" s="42"/>
      <c r="C14" s="42"/>
      <c r="D14" s="42"/>
      <c r="E14" s="43"/>
      <c r="F14" s="51"/>
      <c r="G14" s="51"/>
      <c r="H14" s="48" t="s">
        <v>887</v>
      </c>
      <c r="I14" s="71"/>
      <c r="J14" s="72"/>
      <c r="K14" s="72"/>
      <c r="L14" s="73"/>
      <c r="M14" s="46" t="str">
        <f t="shared" si="4"/>
        <v/>
      </c>
      <c r="N14" s="70" t="str">
        <f t="shared" si="5"/>
        <v/>
      </c>
    </row>
    <row r="15" s="22" customFormat="1" customHeight="1" spans="1:14">
      <c r="A15" s="41"/>
      <c r="B15" s="42"/>
      <c r="C15" s="42"/>
      <c r="D15" s="42"/>
      <c r="E15" s="43"/>
      <c r="F15" s="51"/>
      <c r="G15" s="51"/>
      <c r="H15" s="48" t="s">
        <v>888</v>
      </c>
      <c r="I15" s="71"/>
      <c r="J15" s="72"/>
      <c r="K15" s="72"/>
      <c r="L15" s="73"/>
      <c r="M15" s="46" t="str">
        <f t="shared" si="4"/>
        <v/>
      </c>
      <c r="N15" s="70" t="str">
        <f t="shared" si="5"/>
        <v/>
      </c>
    </row>
    <row r="16" s="22" customFormat="1" customHeight="1" spans="1:14">
      <c r="A16" s="41"/>
      <c r="B16" s="42"/>
      <c r="C16" s="42"/>
      <c r="D16" s="42"/>
      <c r="E16" s="43"/>
      <c r="F16" s="51"/>
      <c r="G16" s="51"/>
      <c r="H16" s="50" t="s">
        <v>889</v>
      </c>
      <c r="I16" s="74"/>
      <c r="J16" s="68"/>
      <c r="K16" s="68"/>
      <c r="L16" s="69"/>
      <c r="M16" s="46" t="str">
        <f t="shared" si="4"/>
        <v/>
      </c>
      <c r="N16" s="70" t="str">
        <f t="shared" si="5"/>
        <v/>
      </c>
    </row>
    <row r="17" s="22" customFormat="1" customHeight="1" spans="1:14">
      <c r="A17" s="41"/>
      <c r="B17" s="42"/>
      <c r="C17" s="42"/>
      <c r="D17" s="42"/>
      <c r="E17" s="43"/>
      <c r="F17" s="53"/>
      <c r="G17" s="53"/>
      <c r="H17" s="48" t="s">
        <v>890</v>
      </c>
      <c r="I17" s="74"/>
      <c r="J17" s="68"/>
      <c r="K17" s="68"/>
      <c r="L17" s="69"/>
      <c r="M17" s="46" t="str">
        <f t="shared" si="4"/>
        <v/>
      </c>
      <c r="N17" s="70" t="str">
        <f t="shared" si="5"/>
        <v/>
      </c>
    </row>
    <row r="18" s="22" customFormat="1" customHeight="1" spans="1:14">
      <c r="A18" s="41"/>
      <c r="B18" s="42"/>
      <c r="C18" s="42"/>
      <c r="D18" s="42"/>
      <c r="E18" s="43"/>
      <c r="F18" s="53"/>
      <c r="G18" s="53"/>
      <c r="H18" s="50" t="s">
        <v>891</v>
      </c>
      <c r="I18" s="68">
        <v>1002</v>
      </c>
      <c r="J18" s="68">
        <v>1002</v>
      </c>
      <c r="K18" s="68">
        <v>1002</v>
      </c>
      <c r="L18" s="69">
        <f>L19</f>
        <v>1161</v>
      </c>
      <c r="M18" s="44">
        <f t="shared" ref="M18:M20" si="6">K18/J18*100</f>
        <v>100</v>
      </c>
      <c r="N18" s="75">
        <f t="shared" ref="N18:N20" si="7">K18/L18*100</f>
        <v>86.3049095607235</v>
      </c>
    </row>
    <row r="19" s="24" customFormat="1" customHeight="1" spans="1:14">
      <c r="A19" s="41"/>
      <c r="B19" s="42"/>
      <c r="C19" s="42"/>
      <c r="D19" s="42"/>
      <c r="E19" s="43"/>
      <c r="F19" s="53"/>
      <c r="G19" s="53"/>
      <c r="H19" s="48" t="s">
        <v>892</v>
      </c>
      <c r="I19" s="68">
        <v>1002</v>
      </c>
      <c r="J19" s="68">
        <v>1002</v>
      </c>
      <c r="K19" s="68">
        <v>1002</v>
      </c>
      <c r="L19" s="69">
        <v>1161</v>
      </c>
      <c r="M19" s="44">
        <f t="shared" si="6"/>
        <v>100</v>
      </c>
      <c r="N19" s="75">
        <f t="shared" si="7"/>
        <v>86.3049095607235</v>
      </c>
    </row>
    <row r="20" s="22" customFormat="1" customHeight="1" spans="1:14">
      <c r="A20" s="54" t="s">
        <v>78</v>
      </c>
      <c r="B20" s="55">
        <f>SUM(B21:B23)</f>
        <v>2</v>
      </c>
      <c r="C20" s="55">
        <f>SUM(C21:C23)</f>
        <v>2</v>
      </c>
      <c r="D20" s="55">
        <f>SUM(D21:D23)</f>
        <v>2</v>
      </c>
      <c r="E20" s="56">
        <f>SUM(E21:E23)</f>
        <v>163</v>
      </c>
      <c r="F20" s="38">
        <f t="shared" ref="F20:F22" si="8">D20/C20*100</f>
        <v>100</v>
      </c>
      <c r="G20" s="38">
        <f>D20/E20*100</f>
        <v>1.22699386503067</v>
      </c>
      <c r="H20" s="57" t="s">
        <v>79</v>
      </c>
      <c r="I20" s="76">
        <f>I21+I22+I23</f>
        <v>19000</v>
      </c>
      <c r="J20" s="76">
        <f t="shared" ref="J20:L20" si="9">J21+J22+J23</f>
        <v>37000</v>
      </c>
      <c r="K20" s="76">
        <f t="shared" si="9"/>
        <v>36597</v>
      </c>
      <c r="L20" s="77">
        <f t="shared" si="9"/>
        <v>16282</v>
      </c>
      <c r="M20" s="38">
        <f t="shared" si="6"/>
        <v>98.9108108108108</v>
      </c>
      <c r="N20" s="67">
        <f t="shared" si="7"/>
        <v>224.769684313966</v>
      </c>
    </row>
    <row r="21" s="22" customFormat="1" customHeight="1" spans="1:14">
      <c r="A21" s="58" t="s">
        <v>80</v>
      </c>
      <c r="B21" s="42"/>
      <c r="C21" s="42"/>
      <c r="D21" s="42"/>
      <c r="E21" s="43"/>
      <c r="F21" s="44"/>
      <c r="G21" s="46"/>
      <c r="H21" s="59" t="s">
        <v>81</v>
      </c>
      <c r="I21" s="78"/>
      <c r="J21" s="79"/>
      <c r="K21" s="79"/>
      <c r="L21" s="80"/>
      <c r="M21" s="46" t="str">
        <f t="shared" si="4"/>
        <v/>
      </c>
      <c r="N21" s="70" t="str">
        <f t="shared" si="5"/>
        <v/>
      </c>
    </row>
    <row r="22" s="22" customFormat="1" customHeight="1" spans="1:14">
      <c r="A22" s="58" t="s">
        <v>893</v>
      </c>
      <c r="B22" s="42">
        <v>2</v>
      </c>
      <c r="C22" s="42">
        <v>2</v>
      </c>
      <c r="D22" s="42">
        <v>2</v>
      </c>
      <c r="E22" s="43">
        <v>163</v>
      </c>
      <c r="F22" s="44">
        <f t="shared" si="8"/>
        <v>100</v>
      </c>
      <c r="G22" s="44">
        <f>D22/E22*100</f>
        <v>1.22699386503067</v>
      </c>
      <c r="H22" s="59" t="s">
        <v>894</v>
      </c>
      <c r="I22" s="79"/>
      <c r="J22" s="79"/>
      <c r="K22" s="79"/>
      <c r="L22" s="80">
        <v>2</v>
      </c>
      <c r="M22" s="81" t="str">
        <f t="shared" si="4"/>
        <v/>
      </c>
      <c r="N22" s="75">
        <f>K22/L22*100</f>
        <v>0</v>
      </c>
    </row>
    <row r="23" s="22" customFormat="1" customHeight="1" spans="1:14">
      <c r="A23" s="60" t="s">
        <v>84</v>
      </c>
      <c r="B23" s="61"/>
      <c r="C23" s="61"/>
      <c r="D23" s="61"/>
      <c r="E23" s="62"/>
      <c r="F23" s="63"/>
      <c r="G23" s="63"/>
      <c r="H23" s="64" t="s">
        <v>895</v>
      </c>
      <c r="I23" s="82">
        <v>19000</v>
      </c>
      <c r="J23" s="82">
        <v>37000</v>
      </c>
      <c r="K23" s="82">
        <v>36597</v>
      </c>
      <c r="L23" s="83">
        <v>16280</v>
      </c>
      <c r="M23" s="84">
        <f>K23/J23*100</f>
        <v>98.9108108108108</v>
      </c>
      <c r="N23" s="85">
        <f t="shared" ref="N23" si="10">K23/L23*100</f>
        <v>224.797297297297</v>
      </c>
    </row>
  </sheetData>
  <mergeCells count="3">
    <mergeCell ref="A1:N1"/>
    <mergeCell ref="A2:N2"/>
    <mergeCell ref="A3:N3"/>
  </mergeCells>
  <printOptions horizontalCentered="1"/>
  <pageMargins left="0.393055555555556" right="0.393055555555556" top="0.393055555555556" bottom="0.393055555555556" header="0.393055555555556" footer="0.393055555555556"/>
  <pageSetup paperSize="9" scale="89" firstPageNumber="0" fitToHeight="0" orientation="landscape" blackAndWhite="1" useFirstPageNumber="1" horizontalDpi="600"/>
  <headerFooter differentOddEven="1">
    <evenFooter>&amp;R&amp;"仿宋_GB2312"&amp;12--&amp;P--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workbookViewId="0">
      <selection activeCell="A1" sqref="A1:L1"/>
    </sheetView>
  </sheetViews>
  <sheetFormatPr defaultColWidth="9" defaultRowHeight="15" outlineLevelRow="5"/>
  <cols>
    <col min="1" max="1" width="13.75" style="3" customWidth="1"/>
    <col min="2" max="4" width="8.63333333333333" style="3" customWidth="1"/>
    <col min="5" max="6" width="12.6333333333333" style="4" customWidth="1"/>
    <col min="7" max="7" width="13.75" style="5" customWidth="1"/>
    <col min="8" max="9" width="8.63333333333333" style="5" customWidth="1"/>
    <col min="10" max="10" width="8.63333333333333" style="6" customWidth="1"/>
    <col min="11" max="12" width="12.6333333333333" style="3" customWidth="1"/>
    <col min="13" max="16384" width="9" style="3"/>
  </cols>
  <sheetData>
    <row r="1" ht="22" customHeight="1" spans="1:12">
      <c r="A1" s="7" t="s">
        <v>896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22" customHeight="1" spans="1:12">
      <c r="A2" s="8" t="s">
        <v>897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22" customHeight="1" spans="1:12">
      <c r="A3" s="9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2" customFormat="1" ht="30" customHeight="1" spans="1:12">
      <c r="A4" s="11" t="s">
        <v>898</v>
      </c>
      <c r="B4" s="12" t="s">
        <v>23</v>
      </c>
      <c r="C4" s="12" t="s">
        <v>873</v>
      </c>
      <c r="D4" s="12" t="s">
        <v>25</v>
      </c>
      <c r="E4" s="12" t="s">
        <v>899</v>
      </c>
      <c r="F4" s="12" t="s">
        <v>28</v>
      </c>
      <c r="G4" s="13" t="s">
        <v>852</v>
      </c>
      <c r="H4" s="12" t="s">
        <v>23</v>
      </c>
      <c r="I4" s="12" t="s">
        <v>873</v>
      </c>
      <c r="J4" s="12" t="s">
        <v>25</v>
      </c>
      <c r="K4" s="12" t="s">
        <v>899</v>
      </c>
      <c r="L4" s="20" t="s">
        <v>28</v>
      </c>
    </row>
    <row r="5" s="1" customFormat="1" ht="21.95" customHeight="1" spans="1:12">
      <c r="A5" s="14" t="s">
        <v>900</v>
      </c>
      <c r="B5" s="15"/>
      <c r="C5" s="15"/>
      <c r="D5" s="15"/>
      <c r="E5" s="16"/>
      <c r="F5" s="16"/>
      <c r="G5" s="17"/>
      <c r="H5" s="18"/>
      <c r="I5" s="18"/>
      <c r="J5" s="18"/>
      <c r="K5" s="16"/>
      <c r="L5" s="21"/>
    </row>
    <row r="6" ht="14.25" spans="1:1">
      <c r="A6" s="19" t="s">
        <v>901</v>
      </c>
    </row>
  </sheetData>
  <mergeCells count="3">
    <mergeCell ref="A1:L1"/>
    <mergeCell ref="A2:L2"/>
    <mergeCell ref="A3:L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landscape" blackAndWhite="1" useFirstPageNumber="1" horizontalDpi="600"/>
  <headerFooter differentOddEven="1">
    <evenFooter>&amp;R&amp;"仿宋_GB2312"&amp;12--&amp;P--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zoomScale="70" zoomScaleNormal="70" workbookViewId="0">
      <selection activeCell="C31" sqref="A31:C31"/>
    </sheetView>
  </sheetViews>
  <sheetFormatPr defaultColWidth="9" defaultRowHeight="13.5" outlineLevelCol="3"/>
  <cols>
    <col min="1" max="1" width="94.4666666666667" customWidth="1"/>
  </cols>
  <sheetData>
    <row r="1" ht="14.25" spans="4:4">
      <c r="D1" s="457"/>
    </row>
    <row r="2" ht="27" spans="1:1">
      <c r="A2" s="458" t="s">
        <v>1</v>
      </c>
    </row>
    <row r="3" ht="16" customHeight="1"/>
    <row r="5" ht="30" customHeight="1" spans="1:1">
      <c r="A5" s="459" t="s">
        <v>2</v>
      </c>
    </row>
    <row r="6" ht="30" customHeight="1" spans="1:1">
      <c r="A6" s="459" t="s">
        <v>3</v>
      </c>
    </row>
    <row r="7" ht="30" customHeight="1" spans="1:1">
      <c r="A7" s="459" t="s">
        <v>4</v>
      </c>
    </row>
    <row r="8" ht="30" customHeight="1" spans="1:1">
      <c r="A8" s="459" t="s">
        <v>5</v>
      </c>
    </row>
    <row r="9" ht="30" customHeight="1" spans="1:1">
      <c r="A9" s="459" t="s">
        <v>6</v>
      </c>
    </row>
    <row r="10" ht="30" customHeight="1" spans="1:1">
      <c r="A10" s="459" t="s">
        <v>7</v>
      </c>
    </row>
    <row r="11" ht="30" customHeight="1" spans="1:1">
      <c r="A11" s="459" t="s">
        <v>8</v>
      </c>
    </row>
    <row r="12" ht="30" customHeight="1" spans="1:1">
      <c r="A12" s="459" t="s">
        <v>9</v>
      </c>
    </row>
    <row r="13" ht="30" customHeight="1" spans="1:1">
      <c r="A13" s="459" t="s">
        <v>10</v>
      </c>
    </row>
    <row r="14" ht="30" customHeight="1" spans="1:1">
      <c r="A14" s="459" t="s">
        <v>11</v>
      </c>
    </row>
    <row r="15" ht="30" customHeight="1" spans="1:1">
      <c r="A15" s="459" t="s">
        <v>12</v>
      </c>
    </row>
    <row r="16" ht="30" customHeight="1" spans="1:1">
      <c r="A16" s="459" t="s">
        <v>13</v>
      </c>
    </row>
    <row r="17" ht="30" customHeight="1" spans="1:1">
      <c r="A17" s="459" t="s">
        <v>14</v>
      </c>
    </row>
    <row r="18" ht="30" customHeight="1" spans="1:1">
      <c r="A18" s="459" t="s">
        <v>15</v>
      </c>
    </row>
    <row r="19" ht="30" customHeight="1" spans="1:1">
      <c r="A19" s="459" t="s">
        <v>16</v>
      </c>
    </row>
    <row r="20" ht="30" customHeight="1" spans="1:1">
      <c r="A20" s="459" t="s">
        <v>17</v>
      </c>
    </row>
    <row r="21" ht="30" customHeight="1" spans="1:1">
      <c r="A21" s="459" t="s">
        <v>18</v>
      </c>
    </row>
    <row r="22" ht="30" customHeight="1"/>
  </sheetData>
  <pageMargins left="0.75" right="0.75" top="1" bottom="1" header="0.5" footer="0.5"/>
  <pageSetup paperSize="9" scale="93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showZeros="0" topLeftCell="B1" workbookViewId="0">
      <selection activeCell="B1" sqref="B1:H1"/>
    </sheetView>
  </sheetViews>
  <sheetFormatPr defaultColWidth="9" defaultRowHeight="22" customHeight="1"/>
  <cols>
    <col min="1" max="1" width="11.5" style="405" hidden="1" customWidth="1"/>
    <col min="2" max="2" width="29.6333333333333" style="405" customWidth="1"/>
    <col min="3" max="3" width="10.6333333333333" style="405" customWidth="1"/>
    <col min="4" max="5" width="12.25" style="405" customWidth="1"/>
    <col min="6" max="6" width="13" style="405" hidden="1" customWidth="1"/>
    <col min="7" max="8" width="12.6333333333333" style="406" customWidth="1"/>
    <col min="9" max="9" width="27.6333333333333" style="405" customWidth="1"/>
    <col min="10" max="10" width="10.6333333333333" style="405" customWidth="1"/>
    <col min="11" max="12" width="12.25" style="405" customWidth="1"/>
    <col min="13" max="13" width="10.75" style="405" hidden="1" customWidth="1"/>
    <col min="14" max="15" width="12.6333333333333" style="405" customWidth="1"/>
    <col min="16" max="16384" width="9" style="405"/>
  </cols>
  <sheetData>
    <row r="1" customHeight="1" spans="2:8">
      <c r="B1" s="280" t="s">
        <v>19</v>
      </c>
      <c r="C1" s="29"/>
      <c r="D1" s="29"/>
      <c r="E1" s="29"/>
      <c r="F1" s="29"/>
      <c r="G1" s="29"/>
      <c r="H1" s="29"/>
    </row>
    <row r="2" customHeight="1" spans="2:15">
      <c r="B2" s="335" t="s">
        <v>20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customHeight="1" spans="2:15">
      <c r="B3" s="407" t="s">
        <v>21</v>
      </c>
      <c r="C3" s="407"/>
      <c r="D3" s="407"/>
      <c r="E3" s="407"/>
      <c r="F3" s="407"/>
      <c r="G3" s="407"/>
      <c r="H3" s="407"/>
      <c r="I3" s="407"/>
      <c r="J3" s="407"/>
      <c r="K3" s="407"/>
      <c r="L3" s="407"/>
      <c r="M3" s="407"/>
      <c r="N3" s="407"/>
      <c r="O3" s="407"/>
    </row>
    <row r="4" s="402" customFormat="1" ht="41" customHeight="1" spans="2:15">
      <c r="B4" s="33" t="s">
        <v>22</v>
      </c>
      <c r="C4" s="12" t="s">
        <v>23</v>
      </c>
      <c r="D4" s="12" t="s">
        <v>24</v>
      </c>
      <c r="E4" s="12" t="s">
        <v>25</v>
      </c>
      <c r="F4" s="34" t="s">
        <v>26</v>
      </c>
      <c r="G4" s="408" t="s">
        <v>27</v>
      </c>
      <c r="H4" s="408" t="s">
        <v>28</v>
      </c>
      <c r="I4" s="434" t="s">
        <v>22</v>
      </c>
      <c r="J4" s="168" t="s">
        <v>23</v>
      </c>
      <c r="K4" s="168" t="s">
        <v>29</v>
      </c>
      <c r="L4" s="168" t="s">
        <v>25</v>
      </c>
      <c r="M4" s="34" t="s">
        <v>26</v>
      </c>
      <c r="N4" s="435" t="s">
        <v>27</v>
      </c>
      <c r="O4" s="436" t="s">
        <v>28</v>
      </c>
    </row>
    <row r="5" s="403" customFormat="1" customHeight="1" spans="2:15">
      <c r="B5" s="409" t="s">
        <v>30</v>
      </c>
      <c r="C5" s="410">
        <f t="shared" ref="C5:F5" si="0">C6+C30</f>
        <v>892154</v>
      </c>
      <c r="D5" s="410">
        <f t="shared" si="0"/>
        <v>1192428</v>
      </c>
      <c r="E5" s="410">
        <f t="shared" si="0"/>
        <v>1259096</v>
      </c>
      <c r="F5" s="411">
        <f t="shared" si="0"/>
        <v>854732</v>
      </c>
      <c r="G5" s="412">
        <f>IFERROR(E5/D5,"")*100</f>
        <v>105.59094553298</v>
      </c>
      <c r="H5" s="412">
        <f>IFERROR(E5/F5,"")*100</f>
        <v>147.308864064993</v>
      </c>
      <c r="I5" s="437" t="s">
        <v>30</v>
      </c>
      <c r="J5" s="438">
        <f>J6+J30</f>
        <v>892154</v>
      </c>
      <c r="K5" s="438">
        <f t="shared" ref="J5:M5" si="1">K6+K30</f>
        <v>1192428</v>
      </c>
      <c r="L5" s="438">
        <f t="shared" si="1"/>
        <v>1259096</v>
      </c>
      <c r="M5" s="438">
        <f t="shared" si="1"/>
        <v>854732</v>
      </c>
      <c r="N5" s="439">
        <f>IFERROR(L5/K5,"")*100</f>
        <v>105.59094553298</v>
      </c>
      <c r="O5" s="440">
        <f t="shared" ref="O5:O35" si="2">IFERROR(L5/M5,"")*100</f>
        <v>147.308864064993</v>
      </c>
    </row>
    <row r="6" s="404" customFormat="1" customHeight="1" spans="1:15">
      <c r="A6" s="413">
        <v>101</v>
      </c>
      <c r="B6" s="414" t="s">
        <v>31</v>
      </c>
      <c r="C6" s="410">
        <f t="shared" ref="C6:F6" si="3">C7+C22</f>
        <v>163100</v>
      </c>
      <c r="D6" s="410">
        <f t="shared" si="3"/>
        <v>193000</v>
      </c>
      <c r="E6" s="410">
        <f t="shared" si="3"/>
        <v>190527</v>
      </c>
      <c r="F6" s="415">
        <f t="shared" si="3"/>
        <v>150858</v>
      </c>
      <c r="G6" s="412">
        <f t="shared" ref="G6:G21" si="4">IFERROR(E6/C6,"")*100</f>
        <v>116.816063764562</v>
      </c>
      <c r="H6" s="412">
        <f t="shared" ref="H6:H21" si="5">IFERROR(E6/F6,"")*100</f>
        <v>126.295589229607</v>
      </c>
      <c r="I6" s="441" t="s">
        <v>32</v>
      </c>
      <c r="J6" s="410">
        <f t="shared" ref="J6:M6" si="6">SUM(J7:J28)</f>
        <v>878988</v>
      </c>
      <c r="K6" s="410">
        <f t="shared" si="6"/>
        <v>898753</v>
      </c>
      <c r="L6" s="410">
        <f t="shared" si="6"/>
        <v>727452</v>
      </c>
      <c r="M6" s="410">
        <f t="shared" si="6"/>
        <v>637905</v>
      </c>
      <c r="N6" s="439">
        <f t="shared" ref="N6:N19" si="7">IFERROR(L6/J6,"")*100</f>
        <v>82.7601742003304</v>
      </c>
      <c r="O6" s="440">
        <f t="shared" si="2"/>
        <v>114.037670185999</v>
      </c>
    </row>
    <row r="7" s="404" customFormat="1" customHeight="1" spans="1:15">
      <c r="A7" s="413">
        <v>10101</v>
      </c>
      <c r="B7" s="416" t="s">
        <v>33</v>
      </c>
      <c r="C7" s="417">
        <f t="shared" ref="C7:F7" si="8">SUM(C8:C21)</f>
        <v>76000</v>
      </c>
      <c r="D7" s="417">
        <f t="shared" si="8"/>
        <v>84000</v>
      </c>
      <c r="E7" s="417">
        <f t="shared" si="8"/>
        <v>84921</v>
      </c>
      <c r="F7" s="418">
        <f t="shared" si="8"/>
        <v>75965</v>
      </c>
      <c r="G7" s="419">
        <f t="shared" si="4"/>
        <v>111.738157894737</v>
      </c>
      <c r="H7" s="419">
        <f t="shared" si="5"/>
        <v>111.789639965774</v>
      </c>
      <c r="I7" s="442" t="s">
        <v>34</v>
      </c>
      <c r="J7" s="426">
        <f>99984+3100</f>
        <v>103084</v>
      </c>
      <c r="K7" s="426">
        <v>67792</v>
      </c>
      <c r="L7" s="426">
        <v>52431</v>
      </c>
      <c r="M7" s="417">
        <v>45973</v>
      </c>
      <c r="N7" s="443">
        <f t="shared" si="7"/>
        <v>50.8624034767762</v>
      </c>
      <c r="O7" s="444">
        <f t="shared" si="2"/>
        <v>114.047375633524</v>
      </c>
    </row>
    <row r="8" s="404" customFormat="1" customHeight="1" spans="1:15">
      <c r="A8" s="413">
        <v>10103</v>
      </c>
      <c r="B8" s="420" t="s">
        <v>35</v>
      </c>
      <c r="C8" s="421">
        <v>22000</v>
      </c>
      <c r="D8" s="421">
        <f>29700+188</f>
        <v>29888</v>
      </c>
      <c r="E8" s="421">
        <v>29495</v>
      </c>
      <c r="F8" s="418">
        <v>21369</v>
      </c>
      <c r="G8" s="419">
        <f t="shared" si="4"/>
        <v>134.068181818182</v>
      </c>
      <c r="H8" s="419">
        <f t="shared" si="5"/>
        <v>138.027048528242</v>
      </c>
      <c r="I8" s="442" t="s">
        <v>36</v>
      </c>
      <c r="J8" s="426">
        <v>32117</v>
      </c>
      <c r="K8" s="426">
        <v>28435</v>
      </c>
      <c r="L8" s="426">
        <v>27487</v>
      </c>
      <c r="M8" s="417">
        <v>22511</v>
      </c>
      <c r="N8" s="443">
        <f t="shared" si="7"/>
        <v>85.5839586511816</v>
      </c>
      <c r="O8" s="444">
        <f t="shared" si="2"/>
        <v>122.104748789481</v>
      </c>
    </row>
    <row r="9" s="404" customFormat="1" customHeight="1" spans="1:15">
      <c r="A9" s="413">
        <v>10104</v>
      </c>
      <c r="B9" s="420" t="s">
        <v>37</v>
      </c>
      <c r="C9" s="421">
        <v>4000</v>
      </c>
      <c r="D9" s="421">
        <v>4650</v>
      </c>
      <c r="E9" s="421">
        <v>4655</v>
      </c>
      <c r="F9" s="418">
        <v>4112</v>
      </c>
      <c r="G9" s="419">
        <f t="shared" si="4"/>
        <v>116.375</v>
      </c>
      <c r="H9" s="419">
        <f t="shared" si="5"/>
        <v>113.205252918288</v>
      </c>
      <c r="I9" s="442" t="s">
        <v>38</v>
      </c>
      <c r="J9" s="426">
        <v>190389</v>
      </c>
      <c r="K9" s="426">
        <v>193491</v>
      </c>
      <c r="L9" s="426">
        <v>161208</v>
      </c>
      <c r="M9" s="417">
        <v>161003</v>
      </c>
      <c r="N9" s="443">
        <f t="shared" si="7"/>
        <v>84.6729590470038</v>
      </c>
      <c r="O9" s="444">
        <f t="shared" si="2"/>
        <v>100.127326819997</v>
      </c>
    </row>
    <row r="10" s="404" customFormat="1" customHeight="1" spans="1:15">
      <c r="A10" s="413">
        <v>10106</v>
      </c>
      <c r="B10" s="420" t="s">
        <v>39</v>
      </c>
      <c r="C10" s="421">
        <v>6200</v>
      </c>
      <c r="D10" s="421">
        <v>2710</v>
      </c>
      <c r="E10" s="421">
        <v>2794</v>
      </c>
      <c r="F10" s="418">
        <v>6053</v>
      </c>
      <c r="G10" s="419">
        <f t="shared" si="4"/>
        <v>45.0645161290323</v>
      </c>
      <c r="H10" s="419">
        <f t="shared" si="5"/>
        <v>46.1589294564679</v>
      </c>
      <c r="I10" s="442" t="s">
        <v>40</v>
      </c>
      <c r="J10" s="426">
        <v>575</v>
      </c>
      <c r="K10" s="426">
        <v>914</v>
      </c>
      <c r="L10" s="426">
        <v>2688</v>
      </c>
      <c r="M10" s="417">
        <v>2680</v>
      </c>
      <c r="N10" s="443">
        <f t="shared" si="7"/>
        <v>467.478260869565</v>
      </c>
      <c r="O10" s="444">
        <f t="shared" si="2"/>
        <v>100.298507462687</v>
      </c>
    </row>
    <row r="11" s="404" customFormat="1" customHeight="1" spans="1:15">
      <c r="A11" s="413">
        <v>10109</v>
      </c>
      <c r="B11" s="420" t="s">
        <v>41</v>
      </c>
      <c r="C11" s="421">
        <v>700</v>
      </c>
      <c r="D11" s="421">
        <v>590</v>
      </c>
      <c r="E11" s="421">
        <v>825</v>
      </c>
      <c r="F11" s="418">
        <v>843</v>
      </c>
      <c r="G11" s="419">
        <f t="shared" si="4"/>
        <v>117.857142857143</v>
      </c>
      <c r="H11" s="419">
        <f t="shared" si="5"/>
        <v>97.864768683274</v>
      </c>
      <c r="I11" s="445" t="s">
        <v>42</v>
      </c>
      <c r="J11" s="426">
        <v>12172</v>
      </c>
      <c r="K11" s="426">
        <v>16245</v>
      </c>
      <c r="L11" s="426">
        <v>9709</v>
      </c>
      <c r="M11" s="417">
        <v>8596</v>
      </c>
      <c r="N11" s="443">
        <f t="shared" si="7"/>
        <v>79.7650345054223</v>
      </c>
      <c r="O11" s="444">
        <f t="shared" si="2"/>
        <v>112.947882736156</v>
      </c>
    </row>
    <row r="12" s="404" customFormat="1" customHeight="1" spans="1:15">
      <c r="A12" s="413">
        <v>10110</v>
      </c>
      <c r="B12" s="420" t="s">
        <v>43</v>
      </c>
      <c r="C12" s="421">
        <v>3000</v>
      </c>
      <c r="D12" s="421">
        <v>2730</v>
      </c>
      <c r="E12" s="421">
        <v>2747</v>
      </c>
      <c r="F12" s="418">
        <v>2709</v>
      </c>
      <c r="G12" s="419">
        <f t="shared" si="4"/>
        <v>91.5666666666667</v>
      </c>
      <c r="H12" s="419">
        <f t="shared" si="5"/>
        <v>101.40273163529</v>
      </c>
      <c r="I12" s="442" t="s">
        <v>44</v>
      </c>
      <c r="J12" s="426">
        <v>112456</v>
      </c>
      <c r="K12" s="426">
        <v>122232</v>
      </c>
      <c r="L12" s="426">
        <v>118108</v>
      </c>
      <c r="M12" s="417">
        <v>105406</v>
      </c>
      <c r="N12" s="443">
        <f t="shared" si="7"/>
        <v>105.025965711034</v>
      </c>
      <c r="O12" s="444">
        <f t="shared" si="2"/>
        <v>112.050547407168</v>
      </c>
    </row>
    <row r="13" s="404" customFormat="1" customHeight="1" spans="1:15">
      <c r="A13" s="413">
        <v>10111</v>
      </c>
      <c r="B13" s="420" t="s">
        <v>45</v>
      </c>
      <c r="C13" s="421">
        <v>4000</v>
      </c>
      <c r="D13" s="421">
        <v>12600</v>
      </c>
      <c r="E13" s="421">
        <v>12534</v>
      </c>
      <c r="F13" s="418">
        <v>4203</v>
      </c>
      <c r="G13" s="419">
        <f t="shared" si="4"/>
        <v>313.35</v>
      </c>
      <c r="H13" s="419">
        <f t="shared" si="5"/>
        <v>298.215560314061</v>
      </c>
      <c r="I13" s="442" t="s">
        <v>46</v>
      </c>
      <c r="J13" s="426">
        <v>59325</v>
      </c>
      <c r="K13" s="426">
        <v>65519</v>
      </c>
      <c r="L13" s="426">
        <v>46953</v>
      </c>
      <c r="M13" s="417">
        <v>49520</v>
      </c>
      <c r="N13" s="443">
        <f t="shared" si="7"/>
        <v>79.1453855878635</v>
      </c>
      <c r="O13" s="444">
        <f t="shared" si="2"/>
        <v>94.8162358642973</v>
      </c>
    </row>
    <row r="14" s="404" customFormat="1" customHeight="1" spans="1:15">
      <c r="A14" s="413">
        <v>10112</v>
      </c>
      <c r="B14" s="420" t="s">
        <v>47</v>
      </c>
      <c r="C14" s="421">
        <v>2000</v>
      </c>
      <c r="D14" s="421">
        <v>1075</v>
      </c>
      <c r="E14" s="421">
        <v>1080</v>
      </c>
      <c r="F14" s="418">
        <v>1341</v>
      </c>
      <c r="G14" s="419">
        <f t="shared" si="4"/>
        <v>54</v>
      </c>
      <c r="H14" s="419">
        <f t="shared" si="5"/>
        <v>80.5369127516778</v>
      </c>
      <c r="I14" s="442" t="s">
        <v>48</v>
      </c>
      <c r="J14" s="426">
        <v>26685</v>
      </c>
      <c r="K14" s="426">
        <v>36346</v>
      </c>
      <c r="L14" s="426">
        <v>16248</v>
      </c>
      <c r="M14" s="417">
        <v>11268</v>
      </c>
      <c r="N14" s="443">
        <f t="shared" si="7"/>
        <v>60.8881394041596</v>
      </c>
      <c r="O14" s="444">
        <f t="shared" si="2"/>
        <v>144.19595314164</v>
      </c>
    </row>
    <row r="15" s="404" customFormat="1" customHeight="1" spans="1:15">
      <c r="A15" s="413">
        <v>10113</v>
      </c>
      <c r="B15" s="420" t="s">
        <v>49</v>
      </c>
      <c r="C15" s="421">
        <v>11000</v>
      </c>
      <c r="D15" s="421">
        <v>13150</v>
      </c>
      <c r="E15" s="421">
        <v>12546</v>
      </c>
      <c r="F15" s="418">
        <v>10318</v>
      </c>
      <c r="G15" s="419">
        <f t="shared" si="4"/>
        <v>114.054545454545</v>
      </c>
      <c r="H15" s="419">
        <f t="shared" si="5"/>
        <v>121.593332041093</v>
      </c>
      <c r="I15" s="442" t="s">
        <v>50</v>
      </c>
      <c r="J15" s="426">
        <v>20486</v>
      </c>
      <c r="K15" s="426">
        <v>18980</v>
      </c>
      <c r="L15" s="426">
        <v>8942</v>
      </c>
      <c r="M15" s="417">
        <v>8973</v>
      </c>
      <c r="N15" s="443">
        <f t="shared" si="7"/>
        <v>43.6493214878454</v>
      </c>
      <c r="O15" s="444">
        <f t="shared" si="2"/>
        <v>99.6545191128942</v>
      </c>
    </row>
    <row r="16" s="404" customFormat="1" customHeight="1" spans="1:15">
      <c r="A16" s="413">
        <v>10118</v>
      </c>
      <c r="B16" s="420" t="s">
        <v>51</v>
      </c>
      <c r="C16" s="421">
        <v>3100</v>
      </c>
      <c r="D16" s="421">
        <v>5910</v>
      </c>
      <c r="E16" s="421">
        <v>6144</v>
      </c>
      <c r="F16" s="418">
        <v>3047</v>
      </c>
      <c r="G16" s="419">
        <f t="shared" si="4"/>
        <v>198.193548387097</v>
      </c>
      <c r="H16" s="419">
        <f t="shared" si="5"/>
        <v>201.640958319659</v>
      </c>
      <c r="I16" s="442" t="s">
        <v>52</v>
      </c>
      <c r="J16" s="426">
        <v>200611</v>
      </c>
      <c r="K16" s="426">
        <v>211104</v>
      </c>
      <c r="L16" s="426">
        <v>148197</v>
      </c>
      <c r="M16" s="417">
        <v>146647</v>
      </c>
      <c r="N16" s="443">
        <f t="shared" si="7"/>
        <v>73.8728185393623</v>
      </c>
      <c r="O16" s="444">
        <f t="shared" si="2"/>
        <v>101.056959910533</v>
      </c>
    </row>
    <row r="17" s="404" customFormat="1" customHeight="1" spans="1:15">
      <c r="A17" s="413">
        <v>10120</v>
      </c>
      <c r="B17" s="420" t="s">
        <v>53</v>
      </c>
      <c r="C17" s="421">
        <v>11280</v>
      </c>
      <c r="D17" s="421">
        <v>1617</v>
      </c>
      <c r="E17" s="421">
        <v>1760</v>
      </c>
      <c r="F17" s="418">
        <v>12939</v>
      </c>
      <c r="G17" s="419">
        <f t="shared" si="4"/>
        <v>15.6028368794326</v>
      </c>
      <c r="H17" s="419">
        <f t="shared" si="5"/>
        <v>13.6022876574697</v>
      </c>
      <c r="I17" s="442" t="s">
        <v>54</v>
      </c>
      <c r="J17" s="426">
        <v>36870</v>
      </c>
      <c r="K17" s="426">
        <v>42918</v>
      </c>
      <c r="L17" s="426">
        <v>30726</v>
      </c>
      <c r="M17" s="417">
        <v>25218</v>
      </c>
      <c r="N17" s="443">
        <f t="shared" si="7"/>
        <v>83.3360455655004</v>
      </c>
      <c r="O17" s="444">
        <f t="shared" si="2"/>
        <v>121.841541755889</v>
      </c>
    </row>
    <row r="18" s="404" customFormat="1" customHeight="1" spans="1:15">
      <c r="A18" s="413">
        <v>10199</v>
      </c>
      <c r="B18" s="420" t="s">
        <v>55</v>
      </c>
      <c r="C18" s="421">
        <v>5000</v>
      </c>
      <c r="D18" s="421">
        <v>4553</v>
      </c>
      <c r="E18" s="421">
        <v>5912</v>
      </c>
      <c r="F18" s="418">
        <v>4911</v>
      </c>
      <c r="G18" s="419">
        <f t="shared" si="4"/>
        <v>118.24</v>
      </c>
      <c r="H18" s="419">
        <f t="shared" si="5"/>
        <v>120.382814090817</v>
      </c>
      <c r="I18" s="442" t="s">
        <v>56</v>
      </c>
      <c r="J18" s="426">
        <v>1992</v>
      </c>
      <c r="K18" s="426">
        <v>10445</v>
      </c>
      <c r="L18" s="426">
        <v>43928</v>
      </c>
      <c r="M18" s="417">
        <v>1791</v>
      </c>
      <c r="N18" s="443">
        <f t="shared" si="7"/>
        <v>2205.22088353414</v>
      </c>
      <c r="O18" s="444">
        <f t="shared" si="2"/>
        <v>2452.70798436628</v>
      </c>
    </row>
    <row r="19" s="404" customFormat="1" customHeight="1" spans="1:15">
      <c r="A19" s="413">
        <v>103</v>
      </c>
      <c r="B19" s="420" t="s">
        <v>57</v>
      </c>
      <c r="C19" s="421">
        <v>3600</v>
      </c>
      <c r="D19" s="421">
        <v>4317</v>
      </c>
      <c r="E19" s="421">
        <v>4218</v>
      </c>
      <c r="F19" s="418">
        <v>3998</v>
      </c>
      <c r="G19" s="419">
        <f t="shared" si="4"/>
        <v>117.166666666667</v>
      </c>
      <c r="H19" s="419">
        <f t="shared" si="5"/>
        <v>105.502751375688</v>
      </c>
      <c r="I19" s="442" t="s">
        <v>58</v>
      </c>
      <c r="J19" s="426">
        <v>3432</v>
      </c>
      <c r="K19" s="426">
        <v>2951</v>
      </c>
      <c r="L19" s="426">
        <v>1803</v>
      </c>
      <c r="M19" s="417">
        <v>1471</v>
      </c>
      <c r="N19" s="443">
        <f t="shared" si="7"/>
        <v>52.534965034965</v>
      </c>
      <c r="O19" s="444">
        <f t="shared" si="2"/>
        <v>122.569680489463</v>
      </c>
    </row>
    <row r="20" s="404" customFormat="1" customHeight="1" spans="1:15">
      <c r="A20" s="413">
        <v>10302</v>
      </c>
      <c r="B20" s="420" t="s">
        <v>59</v>
      </c>
      <c r="C20" s="421">
        <v>120</v>
      </c>
      <c r="D20" s="422">
        <v>210</v>
      </c>
      <c r="E20" s="421">
        <v>211</v>
      </c>
      <c r="F20" s="418">
        <v>112</v>
      </c>
      <c r="G20" s="419">
        <f t="shared" si="4"/>
        <v>175.833333333333</v>
      </c>
      <c r="H20" s="419">
        <f t="shared" si="5"/>
        <v>188.392857142857</v>
      </c>
      <c r="I20" s="442" t="s">
        <v>60</v>
      </c>
      <c r="J20" s="426">
        <v>0</v>
      </c>
      <c r="K20" s="426"/>
      <c r="L20" s="426">
        <v>0</v>
      </c>
      <c r="M20" s="417"/>
      <c r="N20" s="443"/>
      <c r="O20" s="444"/>
    </row>
    <row r="21" s="404" customFormat="1" customHeight="1" spans="1:15">
      <c r="A21" s="413">
        <v>10304</v>
      </c>
      <c r="B21" s="420" t="s">
        <v>61</v>
      </c>
      <c r="C21" s="421"/>
      <c r="D21" s="421"/>
      <c r="E21" s="417"/>
      <c r="F21" s="418">
        <v>10</v>
      </c>
      <c r="G21" s="419"/>
      <c r="H21" s="419">
        <f t="shared" si="5"/>
        <v>0</v>
      </c>
      <c r="I21" s="445" t="s">
        <v>62</v>
      </c>
      <c r="J21" s="426">
        <v>11187</v>
      </c>
      <c r="K21" s="426">
        <v>9973</v>
      </c>
      <c r="L21" s="426">
        <v>6775</v>
      </c>
      <c r="M21" s="417">
        <v>3732</v>
      </c>
      <c r="N21" s="443">
        <f t="shared" ref="N21:N28" si="9">IFERROR(L21/J21,"")*100</f>
        <v>60.5613658711004</v>
      </c>
      <c r="O21" s="444">
        <f>IFERROR(L21/M21,"")*100</f>
        <v>181.538049303323</v>
      </c>
    </row>
    <row r="22" s="404" customFormat="1" customHeight="1" spans="1:15">
      <c r="A22" s="413">
        <v>10305</v>
      </c>
      <c r="B22" s="416" t="s">
        <v>63</v>
      </c>
      <c r="C22" s="417">
        <f t="shared" ref="C22:F22" si="10">SUM(C23:C29)</f>
        <v>87100</v>
      </c>
      <c r="D22" s="417">
        <f t="shared" si="10"/>
        <v>109000</v>
      </c>
      <c r="E22" s="417">
        <f t="shared" si="10"/>
        <v>105606</v>
      </c>
      <c r="F22" s="418">
        <f t="shared" si="10"/>
        <v>74893</v>
      </c>
      <c r="G22" s="419">
        <f t="shared" ref="G22:G28" si="11">IFERROR(E22/C22,"")*100</f>
        <v>121.246842709529</v>
      </c>
      <c r="H22" s="419">
        <f t="shared" ref="H22:H28" si="12">IFERROR(E22/F22,"")*100</f>
        <v>141.009173086937</v>
      </c>
      <c r="I22" s="442" t="s">
        <v>64</v>
      </c>
      <c r="J22" s="426">
        <v>28545</v>
      </c>
      <c r="K22" s="426">
        <v>31432</v>
      </c>
      <c r="L22" s="426">
        <v>22841</v>
      </c>
      <c r="M22" s="417">
        <v>16150</v>
      </c>
      <c r="N22" s="443">
        <f t="shared" si="9"/>
        <v>80.0175162024873</v>
      </c>
      <c r="O22" s="444">
        <f t="shared" si="2"/>
        <v>141.430340557276</v>
      </c>
    </row>
    <row r="23" s="404" customFormat="1" customHeight="1" spans="1:15">
      <c r="A23" s="413">
        <v>10307</v>
      </c>
      <c r="B23" s="420" t="s">
        <v>65</v>
      </c>
      <c r="C23" s="422">
        <v>6000</v>
      </c>
      <c r="D23" s="422">
        <f>4371</f>
        <v>4371</v>
      </c>
      <c r="E23" s="422">
        <v>9225</v>
      </c>
      <c r="F23" s="418">
        <v>4732</v>
      </c>
      <c r="G23" s="419">
        <f t="shared" si="11"/>
        <v>153.75</v>
      </c>
      <c r="H23" s="419">
        <f t="shared" si="12"/>
        <v>194.949281487743</v>
      </c>
      <c r="I23" s="442" t="s">
        <v>66</v>
      </c>
      <c r="J23" s="426">
        <v>389</v>
      </c>
      <c r="K23" s="426">
        <v>286</v>
      </c>
      <c r="L23" s="426">
        <v>288</v>
      </c>
      <c r="M23" s="417">
        <v>521</v>
      </c>
      <c r="N23" s="443">
        <f t="shared" si="9"/>
        <v>74.0359897172236</v>
      </c>
      <c r="O23" s="444">
        <f t="shared" si="2"/>
        <v>55.278310940499</v>
      </c>
    </row>
    <row r="24" s="404" customFormat="1" customHeight="1" spans="1:15">
      <c r="A24" s="413"/>
      <c r="B24" s="420" t="s">
        <v>67</v>
      </c>
      <c r="C24" s="422">
        <v>16000</v>
      </c>
      <c r="D24" s="422">
        <v>5268</v>
      </c>
      <c r="E24" s="422">
        <v>6972</v>
      </c>
      <c r="F24" s="418">
        <v>16380</v>
      </c>
      <c r="G24" s="419">
        <f t="shared" si="11"/>
        <v>43.575</v>
      </c>
      <c r="H24" s="419">
        <f t="shared" si="12"/>
        <v>42.5641025641026</v>
      </c>
      <c r="I24" s="446" t="s">
        <v>68</v>
      </c>
      <c r="J24" s="426">
        <v>6407</v>
      </c>
      <c r="K24" s="426">
        <v>7424</v>
      </c>
      <c r="L24" s="426">
        <v>7737</v>
      </c>
      <c r="M24" s="417">
        <v>5398</v>
      </c>
      <c r="N24" s="443">
        <f t="shared" si="9"/>
        <v>120.758545341033</v>
      </c>
      <c r="O24" s="444">
        <f t="shared" si="2"/>
        <v>143.330863282697</v>
      </c>
    </row>
    <row r="25" s="404" customFormat="1" customHeight="1" spans="1:15">
      <c r="A25" s="413">
        <v>10399</v>
      </c>
      <c r="B25" s="420" t="s">
        <v>69</v>
      </c>
      <c r="C25" s="422">
        <v>8000</v>
      </c>
      <c r="D25" s="422">
        <v>6993</v>
      </c>
      <c r="E25" s="422">
        <v>6846</v>
      </c>
      <c r="F25" s="418">
        <v>7856</v>
      </c>
      <c r="G25" s="419">
        <f t="shared" si="11"/>
        <v>85.575</v>
      </c>
      <c r="H25" s="419">
        <f t="shared" si="12"/>
        <v>87.1435845213849</v>
      </c>
      <c r="I25" s="442" t="s">
        <v>70</v>
      </c>
      <c r="J25" s="426">
        <v>10000</v>
      </c>
      <c r="K25" s="426">
        <v>10000</v>
      </c>
      <c r="L25" s="426">
        <v>0</v>
      </c>
      <c r="M25" s="417"/>
      <c r="N25" s="443">
        <f t="shared" si="9"/>
        <v>0</v>
      </c>
      <c r="O25" s="444"/>
    </row>
    <row r="26" customHeight="1" spans="2:15">
      <c r="B26" s="420" t="s">
        <v>71</v>
      </c>
      <c r="C26" s="422">
        <f>41900+3100</f>
        <v>45000</v>
      </c>
      <c r="D26" s="422">
        <f>66110+5500</f>
        <v>71610</v>
      </c>
      <c r="E26" s="422">
        <v>62022</v>
      </c>
      <c r="F26" s="418">
        <v>33186</v>
      </c>
      <c r="G26" s="419">
        <f t="shared" si="11"/>
        <v>137.826666666667</v>
      </c>
      <c r="H26" s="419">
        <f t="shared" si="12"/>
        <v>186.892062918098</v>
      </c>
      <c r="I26" s="442" t="s">
        <v>72</v>
      </c>
      <c r="J26" s="426">
        <v>90</v>
      </c>
      <c r="K26" s="426">
        <v>90</v>
      </c>
      <c r="L26" s="426">
        <v>90</v>
      </c>
      <c r="M26" s="417"/>
      <c r="N26" s="443">
        <f t="shared" si="9"/>
        <v>100</v>
      </c>
      <c r="O26" s="444"/>
    </row>
    <row r="27" customHeight="1" spans="2:15">
      <c r="B27" s="420" t="s">
        <v>73</v>
      </c>
      <c r="C27" s="422">
        <v>10000</v>
      </c>
      <c r="D27" s="422">
        <v>6779</v>
      </c>
      <c r="E27" s="423">
        <v>6438</v>
      </c>
      <c r="F27" s="418">
        <v>10062</v>
      </c>
      <c r="G27" s="419">
        <f t="shared" si="11"/>
        <v>64.38</v>
      </c>
      <c r="H27" s="419">
        <f t="shared" si="12"/>
        <v>63.9833035181872</v>
      </c>
      <c r="I27" s="442" t="s">
        <v>74</v>
      </c>
      <c r="J27" s="426">
        <v>22170</v>
      </c>
      <c r="K27" s="426">
        <v>22170</v>
      </c>
      <c r="L27" s="426">
        <v>21287</v>
      </c>
      <c r="M27" s="417">
        <v>21043</v>
      </c>
      <c r="N27" s="443">
        <f t="shared" si="9"/>
        <v>96.0171402796572</v>
      </c>
      <c r="O27" s="444">
        <f t="shared" si="2"/>
        <v>101.159530485197</v>
      </c>
    </row>
    <row r="28" customHeight="1" spans="2:15">
      <c r="B28" s="420" t="s">
        <v>75</v>
      </c>
      <c r="C28" s="422">
        <v>100</v>
      </c>
      <c r="D28" s="422">
        <v>50</v>
      </c>
      <c r="E28" s="423">
        <v>60</v>
      </c>
      <c r="F28" s="418">
        <v>24</v>
      </c>
      <c r="G28" s="419">
        <f t="shared" si="11"/>
        <v>60</v>
      </c>
      <c r="H28" s="419">
        <f t="shared" si="12"/>
        <v>250</v>
      </c>
      <c r="I28" s="442" t="s">
        <v>76</v>
      </c>
      <c r="J28" s="426">
        <v>6</v>
      </c>
      <c r="K28" s="426">
        <v>6</v>
      </c>
      <c r="L28" s="426">
        <v>6</v>
      </c>
      <c r="M28" s="417">
        <v>4</v>
      </c>
      <c r="N28" s="443">
        <f t="shared" si="9"/>
        <v>100</v>
      </c>
      <c r="O28" s="444">
        <f t="shared" si="2"/>
        <v>150</v>
      </c>
    </row>
    <row r="29" customHeight="1" spans="2:15">
      <c r="B29" s="420" t="s">
        <v>77</v>
      </c>
      <c r="C29" s="422">
        <v>2000</v>
      </c>
      <c r="D29" s="422">
        <v>13929</v>
      </c>
      <c r="E29" s="423">
        <v>14043</v>
      </c>
      <c r="F29" s="418">
        <v>2653</v>
      </c>
      <c r="G29" s="419">
        <f t="shared" ref="G29:G35" si="13">IFERROR(E29/C29,"")*100</f>
        <v>702.15</v>
      </c>
      <c r="H29" s="419">
        <f t="shared" ref="H29:H35" si="14">IFERROR(E29/F29,"")*100</f>
        <v>529.325292122126</v>
      </c>
      <c r="I29" s="447"/>
      <c r="J29" s="426"/>
      <c r="K29" s="426"/>
      <c r="L29" s="426"/>
      <c r="M29" s="448"/>
      <c r="N29" s="449"/>
      <c r="O29" s="444"/>
    </row>
    <row r="30" customHeight="1" spans="2:15">
      <c r="B30" s="414" t="s">
        <v>78</v>
      </c>
      <c r="C30" s="410">
        <f t="shared" ref="C30:F30" si="15">SUM(C31:C34)+C35</f>
        <v>729054</v>
      </c>
      <c r="D30" s="410">
        <f t="shared" si="15"/>
        <v>999428</v>
      </c>
      <c r="E30" s="410">
        <f t="shared" si="15"/>
        <v>1068569</v>
      </c>
      <c r="F30" s="411">
        <f t="shared" si="15"/>
        <v>703874</v>
      </c>
      <c r="G30" s="424">
        <f t="shared" si="13"/>
        <v>146.569252757683</v>
      </c>
      <c r="H30" s="412">
        <f t="shared" si="14"/>
        <v>151.812540312613</v>
      </c>
      <c r="I30" s="441" t="s">
        <v>79</v>
      </c>
      <c r="J30" s="410">
        <f t="shared" ref="J30:M30" si="16">SUM(J31:J32,J33:J35)</f>
        <v>13166</v>
      </c>
      <c r="K30" s="410">
        <f t="shared" si="16"/>
        <v>293675</v>
      </c>
      <c r="L30" s="410">
        <f t="shared" si="16"/>
        <v>531644</v>
      </c>
      <c r="M30" s="410">
        <f t="shared" si="16"/>
        <v>216827</v>
      </c>
      <c r="N30" s="439">
        <f t="shared" ref="N30:N35" si="17">IFERROR(L30/J30,"")*100</f>
        <v>4038.00698769558</v>
      </c>
      <c r="O30" s="440">
        <f>IFERROR(L30/M30,"")*100</f>
        <v>245.192711239836</v>
      </c>
    </row>
    <row r="31" customHeight="1" spans="2:15">
      <c r="B31" s="425" t="s">
        <v>80</v>
      </c>
      <c r="C31" s="426">
        <v>422384</v>
      </c>
      <c r="D31" s="426">
        <v>531004</v>
      </c>
      <c r="E31" s="427">
        <v>600548</v>
      </c>
      <c r="F31" s="418">
        <v>530902</v>
      </c>
      <c r="G31" s="419">
        <f t="shared" si="13"/>
        <v>142.180575021781</v>
      </c>
      <c r="H31" s="419">
        <f t="shared" si="14"/>
        <v>113.118428636547</v>
      </c>
      <c r="I31" s="450" t="s">
        <v>81</v>
      </c>
      <c r="J31" s="426">
        <v>12645</v>
      </c>
      <c r="K31" s="426">
        <v>21000</v>
      </c>
      <c r="L31" s="426">
        <v>21599</v>
      </c>
      <c r="M31" s="417">
        <v>13738</v>
      </c>
      <c r="N31" s="443">
        <f t="shared" si="17"/>
        <v>170.810597073942</v>
      </c>
      <c r="O31" s="444">
        <f t="shared" si="2"/>
        <v>157.220847284903</v>
      </c>
    </row>
    <row r="32" customHeight="1" spans="2:15">
      <c r="B32" s="425" t="s">
        <v>82</v>
      </c>
      <c r="C32" s="428">
        <v>11641</v>
      </c>
      <c r="D32" s="428">
        <v>11641</v>
      </c>
      <c r="E32" s="427">
        <v>11641</v>
      </c>
      <c r="F32" s="418">
        <v>23343</v>
      </c>
      <c r="G32" s="419">
        <f t="shared" si="13"/>
        <v>100</v>
      </c>
      <c r="H32" s="419">
        <f t="shared" si="14"/>
        <v>49.8693398449214</v>
      </c>
      <c r="I32" s="450" t="s">
        <v>83</v>
      </c>
      <c r="J32" s="426">
        <v>520</v>
      </c>
      <c r="K32" s="426">
        <v>272674</v>
      </c>
      <c r="L32" s="426">
        <v>259840</v>
      </c>
      <c r="M32" s="417">
        <v>64419</v>
      </c>
      <c r="N32" s="443">
        <f t="shared" si="17"/>
        <v>49969.2307692308</v>
      </c>
      <c r="O32" s="444">
        <f t="shared" si="2"/>
        <v>403.359257361958</v>
      </c>
    </row>
    <row r="33" customHeight="1" spans="2:15">
      <c r="B33" s="425" t="s">
        <v>84</v>
      </c>
      <c r="C33" s="426">
        <v>168000</v>
      </c>
      <c r="D33" s="426">
        <v>37000</v>
      </c>
      <c r="E33" s="427">
        <v>36597</v>
      </c>
      <c r="F33" s="418">
        <v>25642</v>
      </c>
      <c r="G33" s="419">
        <f t="shared" si="13"/>
        <v>21.7839285714286</v>
      </c>
      <c r="H33" s="419">
        <f t="shared" si="14"/>
        <v>142.722876530692</v>
      </c>
      <c r="I33" s="450" t="s">
        <v>85</v>
      </c>
      <c r="J33" s="426">
        <v>1</v>
      </c>
      <c r="K33" s="426">
        <v>1</v>
      </c>
      <c r="L33" s="426">
        <v>1052</v>
      </c>
      <c r="M33" s="417">
        <v>11641</v>
      </c>
      <c r="N33" s="443">
        <f t="shared" si="17"/>
        <v>105200</v>
      </c>
      <c r="O33" s="444">
        <f t="shared" si="2"/>
        <v>9.03702431062623</v>
      </c>
    </row>
    <row r="34" customHeight="1" spans="2:15">
      <c r="B34" s="425" t="s">
        <v>86</v>
      </c>
      <c r="C34" s="426"/>
      <c r="D34" s="426">
        <v>292754</v>
      </c>
      <c r="E34" s="427">
        <v>292754</v>
      </c>
      <c r="F34" s="418">
        <v>77900</v>
      </c>
      <c r="G34" s="419"/>
      <c r="H34" s="419">
        <f t="shared" si="14"/>
        <v>375.807445442875</v>
      </c>
      <c r="I34" s="450" t="s">
        <v>87</v>
      </c>
      <c r="J34" s="426"/>
      <c r="K34" s="426"/>
      <c r="L34" s="426">
        <v>249153</v>
      </c>
      <c r="M34" s="417">
        <v>127029</v>
      </c>
      <c r="N34" s="443"/>
      <c r="O34" s="444">
        <f t="shared" si="2"/>
        <v>196.138676995017</v>
      </c>
    </row>
    <row r="35" customHeight="1" spans="2:15">
      <c r="B35" s="429" t="s">
        <v>88</v>
      </c>
      <c r="C35" s="430">
        <v>127029</v>
      </c>
      <c r="D35" s="431">
        <v>127029</v>
      </c>
      <c r="E35" s="430">
        <v>127029</v>
      </c>
      <c r="F35" s="432">
        <v>46087</v>
      </c>
      <c r="G35" s="433">
        <f t="shared" si="13"/>
        <v>100</v>
      </c>
      <c r="H35" s="433">
        <f t="shared" si="14"/>
        <v>275.628702237073</v>
      </c>
      <c r="I35" s="451" t="s">
        <v>89</v>
      </c>
      <c r="J35" s="452"/>
      <c r="K35" s="453"/>
      <c r="L35" s="452"/>
      <c r="M35" s="454"/>
      <c r="N35" s="455"/>
      <c r="O35" s="456"/>
    </row>
  </sheetData>
  <mergeCells count="3">
    <mergeCell ref="B1:H1"/>
    <mergeCell ref="B2:O2"/>
    <mergeCell ref="B3:O3"/>
  </mergeCells>
  <conditionalFormatting sqref="D23">
    <cfRule type="expression" dxfId="0" priority="1" stopIfTrue="1">
      <formula>含公式的单元格</formula>
    </cfRule>
  </conditionalFormatting>
  <conditionalFormatting sqref="C23:C29">
    <cfRule type="expression" dxfId="0" priority="2" stopIfTrue="1">
      <formula>含公式的单元格</formula>
    </cfRule>
  </conditionalFormatting>
  <printOptions horizontalCentered="1"/>
  <pageMargins left="0.393055555555556" right="0.393055555555556" top="0.393055555555556" bottom="0.393055555555556" header="0.393055555555556" footer="0.393055555555556"/>
  <pageSetup paperSize="9" scale="79" firstPageNumber="0" fitToHeight="0" orientation="landscape" blackAndWhite="1" useFirstPageNumber="1" horizontalDpi="600"/>
  <headerFooter differentOddEven="1">
    <evenFooter>&amp;R&amp;"仿宋_GB2312"&amp;12--&amp;P--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7"/>
  <sheetViews>
    <sheetView topLeftCell="C1" workbookViewId="0">
      <selection activeCell="C1" sqref="C1:D1"/>
    </sheetView>
  </sheetViews>
  <sheetFormatPr defaultColWidth="17.5" defaultRowHeight="22" customHeight="1" outlineLevelCol="3"/>
  <cols>
    <col min="1" max="2" width="11.6333333333333" style="367" hidden="1" customWidth="1"/>
    <col min="3" max="3" width="46.6083333333333" style="367" customWidth="1"/>
    <col min="4" max="4" width="30.6333333333333" style="385" customWidth="1"/>
    <col min="5" max="16384" width="17.5" style="367"/>
  </cols>
  <sheetData>
    <row r="1" customHeight="1" spans="3:4">
      <c r="C1" s="368" t="s">
        <v>90</v>
      </c>
      <c r="D1" s="386"/>
    </row>
    <row r="2" customHeight="1" spans="3:4">
      <c r="C2" s="370" t="s">
        <v>91</v>
      </c>
      <c r="D2" s="387"/>
    </row>
    <row r="3" customHeight="1" spans="3:4">
      <c r="C3" s="373" t="s">
        <v>21</v>
      </c>
      <c r="D3" s="388"/>
    </row>
    <row r="4" customHeight="1" spans="1:4">
      <c r="A4" s="389" t="s">
        <v>92</v>
      </c>
      <c r="B4" s="390" t="s">
        <v>93</v>
      </c>
      <c r="C4" s="391" t="s">
        <v>94</v>
      </c>
      <c r="D4" s="392" t="s">
        <v>25</v>
      </c>
    </row>
    <row r="5" s="366" customFormat="1" customHeight="1" spans="1:4">
      <c r="A5" s="376">
        <f t="shared" ref="A5:A67" si="0">LEN(B5)</f>
        <v>3</v>
      </c>
      <c r="B5" s="155">
        <v>201</v>
      </c>
      <c r="C5" s="393" t="s">
        <v>95</v>
      </c>
      <c r="D5" s="394">
        <v>727452</v>
      </c>
    </row>
    <row r="6" s="366" customFormat="1" customHeight="1" spans="1:4">
      <c r="A6" s="376">
        <f t="shared" si="0"/>
        <v>5</v>
      </c>
      <c r="B6" s="155">
        <v>20101</v>
      </c>
      <c r="C6" s="395" t="s">
        <v>96</v>
      </c>
      <c r="D6" s="396">
        <v>52431</v>
      </c>
    </row>
    <row r="7" s="366" customFormat="1" customHeight="1" spans="1:4">
      <c r="A7" s="376">
        <f t="shared" si="0"/>
        <v>7</v>
      </c>
      <c r="B7" s="155">
        <v>2010101</v>
      </c>
      <c r="C7" s="381" t="s">
        <v>97</v>
      </c>
      <c r="D7" s="396">
        <v>2149</v>
      </c>
    </row>
    <row r="8" s="366" customFormat="1" customHeight="1" spans="1:4">
      <c r="A8" s="376">
        <f t="shared" si="0"/>
        <v>7</v>
      </c>
      <c r="B8" s="155">
        <v>2010102</v>
      </c>
      <c r="C8" s="395" t="s">
        <v>98</v>
      </c>
      <c r="D8" s="396">
        <v>933</v>
      </c>
    </row>
    <row r="9" s="366" customFormat="1" customHeight="1" spans="1:4">
      <c r="A9" s="376">
        <f t="shared" si="0"/>
        <v>7</v>
      </c>
      <c r="B9" s="155">
        <v>2010104</v>
      </c>
      <c r="C9" s="395" t="s">
        <v>99</v>
      </c>
      <c r="D9" s="396">
        <v>180</v>
      </c>
    </row>
    <row r="10" s="366" customFormat="1" customHeight="1" spans="1:4">
      <c r="A10" s="376">
        <f t="shared" si="0"/>
        <v>7</v>
      </c>
      <c r="B10" s="155">
        <v>2010107</v>
      </c>
      <c r="C10" s="395" t="s">
        <v>100</v>
      </c>
      <c r="D10" s="396">
        <v>5</v>
      </c>
    </row>
    <row r="11" s="366" customFormat="1" customHeight="1" spans="1:4">
      <c r="A11" s="376">
        <f t="shared" si="0"/>
        <v>7</v>
      </c>
      <c r="B11" s="155">
        <v>2010150</v>
      </c>
      <c r="C11" s="395" t="s">
        <v>101</v>
      </c>
      <c r="D11" s="396">
        <v>303</v>
      </c>
    </row>
    <row r="12" s="366" customFormat="1" customHeight="1" spans="1:4">
      <c r="A12" s="376">
        <f t="shared" si="0"/>
        <v>7</v>
      </c>
      <c r="B12" s="155">
        <v>2010199</v>
      </c>
      <c r="C12" s="395" t="s">
        <v>102</v>
      </c>
      <c r="D12" s="396">
        <v>332</v>
      </c>
    </row>
    <row r="13" s="366" customFormat="1" customHeight="1" spans="1:4">
      <c r="A13" s="376">
        <f t="shared" si="0"/>
        <v>5</v>
      </c>
      <c r="B13" s="155">
        <v>20102</v>
      </c>
      <c r="C13" s="395" t="s">
        <v>103</v>
      </c>
      <c r="D13" s="396">
        <v>348</v>
      </c>
    </row>
    <row r="14" s="366" customFormat="1" customHeight="1" spans="1:4">
      <c r="A14" s="376">
        <f t="shared" si="0"/>
        <v>7</v>
      </c>
      <c r="B14" s="155">
        <v>2010201</v>
      </c>
      <c r="C14" s="395" t="s">
        <v>104</v>
      </c>
      <c r="D14" s="396">
        <v>48</v>
      </c>
    </row>
    <row r="15" s="366" customFormat="1" customHeight="1" spans="1:4">
      <c r="A15" s="376">
        <f t="shared" si="0"/>
        <v>7</v>
      </c>
      <c r="B15" s="155">
        <v>2010204</v>
      </c>
      <c r="C15" s="395" t="s">
        <v>105</v>
      </c>
      <c r="D15" s="396">
        <v>1376</v>
      </c>
    </row>
    <row r="16" s="366" customFormat="1" customHeight="1" spans="1:4">
      <c r="A16" s="376">
        <f t="shared" si="0"/>
        <v>7</v>
      </c>
      <c r="B16" s="155">
        <v>2010206</v>
      </c>
      <c r="C16" s="395" t="s">
        <v>98</v>
      </c>
      <c r="D16" s="396">
        <v>969</v>
      </c>
    </row>
    <row r="17" s="366" customFormat="1" customHeight="1" spans="1:4">
      <c r="A17" s="376">
        <f t="shared" si="0"/>
        <v>7</v>
      </c>
      <c r="B17" s="155">
        <v>2010250</v>
      </c>
      <c r="C17" s="395" t="s">
        <v>106</v>
      </c>
      <c r="D17" s="396">
        <v>100</v>
      </c>
    </row>
    <row r="18" s="366" customFormat="1" customHeight="1" spans="1:4">
      <c r="A18" s="376">
        <f t="shared" si="0"/>
        <v>7</v>
      </c>
      <c r="B18" s="155">
        <v>2010299</v>
      </c>
      <c r="C18" s="395" t="s">
        <v>107</v>
      </c>
      <c r="D18" s="396">
        <v>81</v>
      </c>
    </row>
    <row r="19" s="366" customFormat="1" customHeight="1" spans="1:4">
      <c r="A19" s="376">
        <f t="shared" si="0"/>
        <v>5</v>
      </c>
      <c r="B19" s="155">
        <v>20103</v>
      </c>
      <c r="C19" s="395" t="s">
        <v>108</v>
      </c>
      <c r="D19" s="396">
        <v>60</v>
      </c>
    </row>
    <row r="20" s="366" customFormat="1" customHeight="1" spans="1:4">
      <c r="A20" s="376">
        <f t="shared" si="0"/>
        <v>7</v>
      </c>
      <c r="B20" s="155">
        <v>2010301</v>
      </c>
      <c r="C20" s="395" t="s">
        <v>103</v>
      </c>
      <c r="D20" s="396">
        <v>166</v>
      </c>
    </row>
    <row r="21" s="366" customFormat="1" customHeight="1" spans="1:4">
      <c r="A21" s="376">
        <f t="shared" si="0"/>
        <v>7</v>
      </c>
      <c r="B21" s="155">
        <v>2010302</v>
      </c>
      <c r="C21" s="395" t="s">
        <v>109</v>
      </c>
      <c r="D21" s="396">
        <v>25805</v>
      </c>
    </row>
    <row r="22" s="366" customFormat="1" customHeight="1" spans="1:4">
      <c r="A22" s="376">
        <f t="shared" si="0"/>
        <v>7</v>
      </c>
      <c r="B22" s="155">
        <v>2010305</v>
      </c>
      <c r="C22" s="395" t="s">
        <v>98</v>
      </c>
      <c r="D22" s="396">
        <v>22227</v>
      </c>
    </row>
    <row r="23" s="366" customFormat="1" customHeight="1" spans="1:4">
      <c r="A23" s="376">
        <f t="shared" si="0"/>
        <v>7</v>
      </c>
      <c r="B23" s="155">
        <v>2010306</v>
      </c>
      <c r="C23" s="395" t="s">
        <v>110</v>
      </c>
      <c r="D23" s="396">
        <v>514</v>
      </c>
    </row>
    <row r="24" s="366" customFormat="1" customHeight="1" spans="1:4">
      <c r="A24" s="376">
        <f t="shared" si="0"/>
        <v>7</v>
      </c>
      <c r="B24" s="155">
        <v>2010308</v>
      </c>
      <c r="C24" s="395" t="s">
        <v>111</v>
      </c>
      <c r="D24" s="396">
        <v>357</v>
      </c>
    </row>
    <row r="25" s="366" customFormat="1" customHeight="1" spans="1:4">
      <c r="A25" s="376">
        <f t="shared" si="0"/>
        <v>7</v>
      </c>
      <c r="B25" s="155">
        <v>2010350</v>
      </c>
      <c r="C25" s="395" t="s">
        <v>112</v>
      </c>
      <c r="D25" s="396">
        <v>452</v>
      </c>
    </row>
    <row r="26" s="366" customFormat="1" customHeight="1" spans="1:4">
      <c r="A26" s="376">
        <f t="shared" si="0"/>
        <v>7</v>
      </c>
      <c r="B26" s="155">
        <v>2010399</v>
      </c>
      <c r="C26" s="395" t="s">
        <v>103</v>
      </c>
      <c r="D26" s="396">
        <v>487</v>
      </c>
    </row>
    <row r="27" s="366" customFormat="1" customHeight="1" spans="1:4">
      <c r="A27" s="376">
        <f t="shared" si="0"/>
        <v>5</v>
      </c>
      <c r="B27" s="155">
        <v>20104</v>
      </c>
      <c r="C27" s="395" t="s">
        <v>113</v>
      </c>
      <c r="D27" s="396">
        <v>1768</v>
      </c>
    </row>
    <row r="28" s="366" customFormat="1" customHeight="1" spans="1:4">
      <c r="A28" s="376">
        <f t="shared" si="0"/>
        <v>7</v>
      </c>
      <c r="B28" s="155">
        <v>2010401</v>
      </c>
      <c r="C28" s="395" t="s">
        <v>114</v>
      </c>
      <c r="D28" s="396">
        <v>985</v>
      </c>
    </row>
    <row r="29" s="366" customFormat="1" customHeight="1" spans="1:4">
      <c r="A29" s="376">
        <f t="shared" si="0"/>
        <v>7</v>
      </c>
      <c r="B29" s="155">
        <v>2010408</v>
      </c>
      <c r="C29" s="395" t="s">
        <v>98</v>
      </c>
      <c r="D29" s="396">
        <v>519</v>
      </c>
    </row>
    <row r="30" s="366" customFormat="1" customHeight="1" spans="1:4">
      <c r="A30" s="376">
        <f t="shared" si="0"/>
        <v>7</v>
      </c>
      <c r="B30" s="155">
        <v>2010450</v>
      </c>
      <c r="C30" s="395" t="s">
        <v>103</v>
      </c>
      <c r="D30" s="396">
        <v>143</v>
      </c>
    </row>
    <row r="31" s="366" customFormat="1" customHeight="1" spans="1:4">
      <c r="A31" s="376">
        <f t="shared" si="0"/>
        <v>7</v>
      </c>
      <c r="B31" s="155">
        <v>2010499</v>
      </c>
      <c r="C31" s="395" t="s">
        <v>115</v>
      </c>
      <c r="D31" s="396">
        <v>323</v>
      </c>
    </row>
    <row r="32" s="366" customFormat="1" customHeight="1" spans="1:4">
      <c r="A32" s="376">
        <f t="shared" si="0"/>
        <v>5</v>
      </c>
      <c r="B32" s="155">
        <v>20105</v>
      </c>
      <c r="C32" s="395" t="s">
        <v>116</v>
      </c>
      <c r="D32" s="396">
        <v>871</v>
      </c>
    </row>
    <row r="33" s="366" customFormat="1" customHeight="1" spans="1:4">
      <c r="A33" s="376">
        <f t="shared" si="0"/>
        <v>7</v>
      </c>
      <c r="B33" s="155">
        <v>2010501</v>
      </c>
      <c r="C33" s="395" t="s">
        <v>98</v>
      </c>
      <c r="D33" s="396">
        <v>220</v>
      </c>
    </row>
    <row r="34" s="366" customFormat="1" customHeight="1" spans="1:4">
      <c r="A34" s="376">
        <f t="shared" si="0"/>
        <v>7</v>
      </c>
      <c r="B34" s="155">
        <v>2010505</v>
      </c>
      <c r="C34" s="395" t="s">
        <v>117</v>
      </c>
      <c r="D34" s="396">
        <v>16</v>
      </c>
    </row>
    <row r="35" s="366" customFormat="1" customHeight="1" spans="1:4">
      <c r="A35" s="376">
        <f t="shared" si="0"/>
        <v>7</v>
      </c>
      <c r="B35" s="155">
        <v>2010507</v>
      </c>
      <c r="C35" s="395" t="s">
        <v>118</v>
      </c>
      <c r="D35" s="396">
        <v>368</v>
      </c>
    </row>
    <row r="36" s="366" customFormat="1" customHeight="1" spans="1:4">
      <c r="A36" s="376">
        <f t="shared" si="0"/>
        <v>7</v>
      </c>
      <c r="B36" s="155">
        <v>2010508</v>
      </c>
      <c r="C36" s="395" t="s">
        <v>119</v>
      </c>
      <c r="D36" s="396">
        <v>142</v>
      </c>
    </row>
    <row r="37" s="366" customFormat="1" customHeight="1" spans="1:4">
      <c r="A37" s="376">
        <f t="shared" si="0"/>
        <v>7</v>
      </c>
      <c r="B37" s="155">
        <v>2010550</v>
      </c>
      <c r="C37" s="395" t="s">
        <v>103</v>
      </c>
      <c r="D37" s="396">
        <v>125</v>
      </c>
    </row>
    <row r="38" s="366" customFormat="1" customHeight="1" spans="1:4">
      <c r="A38" s="376">
        <f t="shared" si="0"/>
        <v>5</v>
      </c>
      <c r="B38" s="155">
        <v>20106</v>
      </c>
      <c r="C38" s="395" t="s">
        <v>120</v>
      </c>
      <c r="D38" s="396">
        <v>2390</v>
      </c>
    </row>
    <row r="39" s="366" customFormat="1" customHeight="1" spans="1:4">
      <c r="A39" s="376">
        <f t="shared" si="0"/>
        <v>7</v>
      </c>
      <c r="B39" s="155">
        <v>2010601</v>
      </c>
      <c r="C39" s="395" t="s">
        <v>98</v>
      </c>
      <c r="D39" s="396">
        <v>1089</v>
      </c>
    </row>
    <row r="40" s="366" customFormat="1" customHeight="1" spans="1:4">
      <c r="A40" s="376">
        <f t="shared" si="0"/>
        <v>7</v>
      </c>
      <c r="B40" s="155">
        <v>2010607</v>
      </c>
      <c r="C40" s="395" t="s">
        <v>121</v>
      </c>
      <c r="D40" s="396">
        <v>142</v>
      </c>
    </row>
    <row r="41" s="366" customFormat="1" customHeight="1" spans="1:4">
      <c r="A41" s="376">
        <f t="shared" si="0"/>
        <v>7</v>
      </c>
      <c r="B41" s="155">
        <v>2010650</v>
      </c>
      <c r="C41" s="395" t="s">
        <v>122</v>
      </c>
      <c r="D41" s="396">
        <v>141</v>
      </c>
    </row>
    <row r="42" s="366" customFormat="1" customHeight="1" spans="1:4">
      <c r="A42" s="376">
        <f t="shared" si="0"/>
        <v>5</v>
      </c>
      <c r="B42" s="155">
        <v>20111</v>
      </c>
      <c r="C42" s="395" t="s">
        <v>123</v>
      </c>
      <c r="D42" s="396">
        <v>597</v>
      </c>
    </row>
    <row r="43" s="366" customFormat="1" customHeight="1" spans="1:4">
      <c r="A43" s="376">
        <f t="shared" si="0"/>
        <v>7</v>
      </c>
      <c r="B43" s="155">
        <v>2011101</v>
      </c>
      <c r="C43" s="395" t="s">
        <v>103</v>
      </c>
      <c r="D43" s="396">
        <v>421</v>
      </c>
    </row>
    <row r="44" s="366" customFormat="1" customHeight="1" spans="1:4">
      <c r="A44" s="376">
        <f t="shared" si="0"/>
        <v>7</v>
      </c>
      <c r="B44" s="155">
        <v>2011106</v>
      </c>
      <c r="C44" s="395" t="s">
        <v>124</v>
      </c>
      <c r="D44" s="396">
        <v>1784</v>
      </c>
    </row>
    <row r="45" s="366" customFormat="1" customHeight="1" spans="1:4">
      <c r="A45" s="376">
        <f t="shared" si="0"/>
        <v>7</v>
      </c>
      <c r="B45" s="155">
        <v>2011150</v>
      </c>
      <c r="C45" s="395" t="s">
        <v>98</v>
      </c>
      <c r="D45" s="396">
        <v>1664</v>
      </c>
    </row>
    <row r="46" s="366" customFormat="1" customHeight="1" spans="1:4">
      <c r="A46" s="376">
        <f t="shared" si="0"/>
        <v>7</v>
      </c>
      <c r="B46" s="155">
        <v>2011199</v>
      </c>
      <c r="C46" s="395" t="s">
        <v>110</v>
      </c>
      <c r="D46" s="396">
        <v>120</v>
      </c>
    </row>
    <row r="47" s="366" customFormat="1" customHeight="1" spans="1:4">
      <c r="A47" s="376">
        <f t="shared" si="0"/>
        <v>5</v>
      </c>
      <c r="B47" s="155">
        <v>20113</v>
      </c>
      <c r="C47" s="395" t="s">
        <v>125</v>
      </c>
      <c r="D47" s="396">
        <v>3174</v>
      </c>
    </row>
    <row r="48" s="366" customFormat="1" customHeight="1" spans="1:4">
      <c r="A48" s="376">
        <f t="shared" si="0"/>
        <v>7</v>
      </c>
      <c r="B48" s="155">
        <v>2011301</v>
      </c>
      <c r="C48" s="395" t="s">
        <v>98</v>
      </c>
      <c r="D48" s="396">
        <v>2716</v>
      </c>
    </row>
    <row r="49" s="366" customFormat="1" customHeight="1" spans="1:4">
      <c r="A49" s="376">
        <f t="shared" si="0"/>
        <v>7</v>
      </c>
      <c r="B49" s="155">
        <v>2011302</v>
      </c>
      <c r="C49" s="395" t="s">
        <v>126</v>
      </c>
      <c r="D49" s="396">
        <v>10</v>
      </c>
    </row>
    <row r="50" s="366" customFormat="1" customHeight="1" spans="1:4">
      <c r="A50" s="376">
        <f t="shared" si="0"/>
        <v>7</v>
      </c>
      <c r="B50" s="155">
        <v>2011308</v>
      </c>
      <c r="C50" s="395" t="s">
        <v>103</v>
      </c>
      <c r="D50" s="396">
        <v>94</v>
      </c>
    </row>
    <row r="51" s="366" customFormat="1" customHeight="1" spans="1:4">
      <c r="A51" s="376">
        <f t="shared" si="0"/>
        <v>7</v>
      </c>
      <c r="B51" s="155">
        <v>2011350</v>
      </c>
      <c r="C51" s="395" t="s">
        <v>127</v>
      </c>
      <c r="D51" s="396">
        <v>354</v>
      </c>
    </row>
    <row r="52" s="366" customFormat="1" customHeight="1" spans="1:4">
      <c r="A52" s="376">
        <f t="shared" si="0"/>
        <v>7</v>
      </c>
      <c r="B52" s="155">
        <v>2011399</v>
      </c>
      <c r="C52" s="395" t="s">
        <v>128</v>
      </c>
      <c r="D52" s="396">
        <v>3870</v>
      </c>
    </row>
    <row r="53" s="366" customFormat="1" customHeight="1" spans="1:4">
      <c r="A53" s="376">
        <f t="shared" si="0"/>
        <v>5</v>
      </c>
      <c r="B53" s="155">
        <v>20123</v>
      </c>
      <c r="C53" s="395" t="s">
        <v>98</v>
      </c>
      <c r="D53" s="396">
        <v>743</v>
      </c>
    </row>
    <row r="54" s="366" customFormat="1" customHeight="1" spans="1:4">
      <c r="A54" s="376">
        <f t="shared" si="0"/>
        <v>7</v>
      </c>
      <c r="B54" s="155">
        <v>2012301</v>
      </c>
      <c r="C54" s="395" t="s">
        <v>110</v>
      </c>
      <c r="D54" s="396">
        <v>50</v>
      </c>
    </row>
    <row r="55" s="366" customFormat="1" customHeight="1" spans="1:4">
      <c r="A55" s="376">
        <f t="shared" si="0"/>
        <v>7</v>
      </c>
      <c r="B55" s="155">
        <v>2012304</v>
      </c>
      <c r="C55" s="395" t="s">
        <v>129</v>
      </c>
      <c r="D55" s="396">
        <v>2020</v>
      </c>
    </row>
    <row r="56" s="366" customFormat="1" customHeight="1" spans="1:4">
      <c r="A56" s="376">
        <f t="shared" si="0"/>
        <v>7</v>
      </c>
      <c r="B56" s="155">
        <v>2012350</v>
      </c>
      <c r="C56" s="395" t="s">
        <v>103</v>
      </c>
      <c r="D56" s="396">
        <v>716</v>
      </c>
    </row>
    <row r="57" s="366" customFormat="1" customHeight="1" spans="1:4">
      <c r="A57" s="376">
        <f t="shared" si="0"/>
        <v>7</v>
      </c>
      <c r="B57" s="155">
        <v>2012399</v>
      </c>
      <c r="C57" s="395" t="s">
        <v>130</v>
      </c>
      <c r="D57" s="396">
        <v>341</v>
      </c>
    </row>
    <row r="58" s="366" customFormat="1" customHeight="1" spans="1:4">
      <c r="A58" s="376">
        <f t="shared" si="0"/>
        <v>5</v>
      </c>
      <c r="B58" s="155">
        <v>20126</v>
      </c>
      <c r="C58" s="395" t="s">
        <v>131</v>
      </c>
      <c r="D58" s="396">
        <v>773</v>
      </c>
    </row>
    <row r="59" s="366" customFormat="1" customHeight="1" spans="1:4">
      <c r="A59" s="376">
        <f t="shared" si="0"/>
        <v>7</v>
      </c>
      <c r="B59" s="155">
        <v>2012601</v>
      </c>
      <c r="C59" s="395" t="s">
        <v>98</v>
      </c>
      <c r="D59" s="396">
        <v>202</v>
      </c>
    </row>
    <row r="60" s="366" customFormat="1" customHeight="1" spans="1:4">
      <c r="A60" s="376">
        <f t="shared" si="0"/>
        <v>7</v>
      </c>
      <c r="B60" s="155">
        <v>2012699</v>
      </c>
      <c r="C60" s="395" t="s">
        <v>132</v>
      </c>
      <c r="D60" s="396">
        <v>426</v>
      </c>
    </row>
    <row r="61" s="366" customFormat="1" customHeight="1" spans="1:4">
      <c r="A61" s="376">
        <f t="shared" si="0"/>
        <v>5</v>
      </c>
      <c r="B61" s="155">
        <v>20128</v>
      </c>
      <c r="C61" s="395" t="s">
        <v>103</v>
      </c>
      <c r="D61" s="396">
        <v>101</v>
      </c>
    </row>
    <row r="62" s="366" customFormat="1" customHeight="1" spans="1:4">
      <c r="A62" s="376">
        <f t="shared" si="0"/>
        <v>7</v>
      </c>
      <c r="B62" s="155">
        <v>2012801</v>
      </c>
      <c r="C62" s="395" t="s">
        <v>133</v>
      </c>
      <c r="D62" s="396">
        <v>44</v>
      </c>
    </row>
    <row r="63" s="366" customFormat="1" customHeight="1" spans="1:4">
      <c r="A63" s="376">
        <f t="shared" si="0"/>
        <v>7</v>
      </c>
      <c r="B63" s="155">
        <v>2012850</v>
      </c>
      <c r="C63" s="395" t="s">
        <v>134</v>
      </c>
      <c r="D63" s="396">
        <v>243</v>
      </c>
    </row>
    <row r="64" s="366" customFormat="1" customHeight="1" spans="1:4">
      <c r="A64" s="376">
        <f t="shared" si="0"/>
        <v>7</v>
      </c>
      <c r="B64" s="155">
        <v>2012899</v>
      </c>
      <c r="C64" s="395" t="s">
        <v>98</v>
      </c>
      <c r="D64" s="396">
        <v>225</v>
      </c>
    </row>
    <row r="65" s="366" customFormat="1" customHeight="1" spans="1:4">
      <c r="A65" s="376">
        <f t="shared" si="0"/>
        <v>5</v>
      </c>
      <c r="B65" s="155">
        <v>20129</v>
      </c>
      <c r="C65" s="395" t="s">
        <v>135</v>
      </c>
      <c r="D65" s="396">
        <v>9</v>
      </c>
    </row>
    <row r="66" s="366" customFormat="1" customHeight="1" spans="1:4">
      <c r="A66" s="376">
        <f t="shared" si="0"/>
        <v>7</v>
      </c>
      <c r="B66" s="155">
        <v>2012901</v>
      </c>
      <c r="C66" s="395" t="s">
        <v>136</v>
      </c>
      <c r="D66" s="396">
        <v>9</v>
      </c>
    </row>
    <row r="67" s="366" customFormat="1" customHeight="1" spans="1:4">
      <c r="A67" s="376">
        <f t="shared" si="0"/>
        <v>7</v>
      </c>
      <c r="B67" s="155">
        <v>2012902</v>
      </c>
      <c r="C67" s="395" t="s">
        <v>137</v>
      </c>
      <c r="D67" s="396">
        <v>186</v>
      </c>
    </row>
    <row r="68" s="366" customFormat="1" customHeight="1" spans="1:4">
      <c r="A68" s="376">
        <f t="shared" ref="A68:A131" si="1">LEN(B68)</f>
        <v>7</v>
      </c>
      <c r="B68" s="155">
        <v>2012950</v>
      </c>
      <c r="C68" s="395" t="s">
        <v>98</v>
      </c>
      <c r="D68" s="396">
        <v>148</v>
      </c>
    </row>
    <row r="69" s="366" customFormat="1" customHeight="1" spans="1:4">
      <c r="A69" s="376">
        <f t="shared" si="1"/>
        <v>7</v>
      </c>
      <c r="B69" s="155">
        <v>2012999</v>
      </c>
      <c r="C69" s="395" t="s">
        <v>108</v>
      </c>
      <c r="D69" s="396">
        <v>8</v>
      </c>
    </row>
    <row r="70" s="366" customFormat="1" customHeight="1" spans="1:4">
      <c r="A70" s="376">
        <f t="shared" si="1"/>
        <v>5</v>
      </c>
      <c r="B70" s="155">
        <v>20131</v>
      </c>
      <c r="C70" s="395" t="s">
        <v>103</v>
      </c>
      <c r="D70" s="396">
        <v>30</v>
      </c>
    </row>
    <row r="71" s="366" customFormat="1" customHeight="1" spans="1:4">
      <c r="A71" s="376">
        <f t="shared" si="1"/>
        <v>7</v>
      </c>
      <c r="B71" s="155">
        <v>2013101</v>
      </c>
      <c r="C71" s="395" t="s">
        <v>138</v>
      </c>
      <c r="D71" s="396">
        <v>1342</v>
      </c>
    </row>
    <row r="72" s="366" customFormat="1" customHeight="1" spans="1:4">
      <c r="A72" s="376">
        <f t="shared" si="1"/>
        <v>7</v>
      </c>
      <c r="B72" s="155">
        <v>2013150</v>
      </c>
      <c r="C72" s="395" t="s">
        <v>98</v>
      </c>
      <c r="D72" s="396">
        <v>570</v>
      </c>
    </row>
    <row r="73" s="366" customFormat="1" customHeight="1" spans="1:4">
      <c r="A73" s="376">
        <f t="shared" si="1"/>
        <v>7</v>
      </c>
      <c r="B73" s="155">
        <v>2013199</v>
      </c>
      <c r="C73" s="395" t="s">
        <v>103</v>
      </c>
      <c r="D73" s="396">
        <v>285</v>
      </c>
    </row>
    <row r="74" s="366" customFormat="1" customHeight="1" spans="1:4">
      <c r="A74" s="376">
        <f t="shared" si="1"/>
        <v>5</v>
      </c>
      <c r="B74" s="155">
        <v>20132</v>
      </c>
      <c r="C74" s="395" t="s">
        <v>139</v>
      </c>
      <c r="D74" s="396">
        <v>487</v>
      </c>
    </row>
    <row r="75" s="366" customFormat="1" customHeight="1" spans="1:4">
      <c r="A75" s="376">
        <f t="shared" si="1"/>
        <v>7</v>
      </c>
      <c r="B75" s="155">
        <v>2013201</v>
      </c>
      <c r="C75" s="395" t="s">
        <v>140</v>
      </c>
      <c r="D75" s="396">
        <v>1343</v>
      </c>
    </row>
    <row r="76" s="366" customFormat="1" customHeight="1" spans="1:4">
      <c r="A76" s="376">
        <f t="shared" si="1"/>
        <v>7</v>
      </c>
      <c r="B76" s="155">
        <v>2013202</v>
      </c>
      <c r="C76" s="395" t="s">
        <v>98</v>
      </c>
      <c r="D76" s="396">
        <v>609</v>
      </c>
    </row>
    <row r="77" s="366" customFormat="1" customHeight="1" spans="1:4">
      <c r="A77" s="376">
        <f t="shared" si="1"/>
        <v>7</v>
      </c>
      <c r="B77" s="155">
        <v>2013203</v>
      </c>
      <c r="C77" s="395" t="s">
        <v>141</v>
      </c>
      <c r="D77" s="396">
        <v>488</v>
      </c>
    </row>
    <row r="78" s="366" customFormat="1" customHeight="1" spans="1:4">
      <c r="A78" s="376">
        <f t="shared" si="1"/>
        <v>7</v>
      </c>
      <c r="B78" s="155">
        <v>2013204</v>
      </c>
      <c r="C78" s="395" t="s">
        <v>103</v>
      </c>
      <c r="D78" s="396">
        <v>246</v>
      </c>
    </row>
    <row r="79" s="366" customFormat="1" customHeight="1" spans="1:4">
      <c r="A79" s="376">
        <f t="shared" si="1"/>
        <v>7</v>
      </c>
      <c r="B79" s="155">
        <v>2013250</v>
      </c>
      <c r="C79" s="395" t="s">
        <v>142</v>
      </c>
      <c r="D79" s="396">
        <v>1278</v>
      </c>
    </row>
    <row r="80" s="366" customFormat="1" customHeight="1" spans="1:4">
      <c r="A80" s="376">
        <f t="shared" si="1"/>
        <v>7</v>
      </c>
      <c r="B80" s="155">
        <v>2013299</v>
      </c>
      <c r="C80" s="395" t="s">
        <v>98</v>
      </c>
      <c r="D80" s="396">
        <v>555</v>
      </c>
    </row>
    <row r="81" s="366" customFormat="1" customHeight="1" spans="1:4">
      <c r="A81" s="376">
        <f t="shared" si="1"/>
        <v>5</v>
      </c>
      <c r="B81" s="155">
        <v>20133</v>
      </c>
      <c r="C81" s="395" t="s">
        <v>110</v>
      </c>
      <c r="D81" s="396">
        <v>258</v>
      </c>
    </row>
    <row r="82" s="366" customFormat="1" customHeight="1" spans="1:4">
      <c r="A82" s="376">
        <f t="shared" si="1"/>
        <v>7</v>
      </c>
      <c r="B82" s="155">
        <v>2013301</v>
      </c>
      <c r="C82" s="395" t="s">
        <v>143</v>
      </c>
      <c r="D82" s="396">
        <v>17</v>
      </c>
    </row>
    <row r="83" s="366" customFormat="1" customHeight="1" spans="1:4">
      <c r="A83" s="376">
        <f t="shared" si="1"/>
        <v>7</v>
      </c>
      <c r="B83" s="155">
        <v>2013304</v>
      </c>
      <c r="C83" s="395" t="s">
        <v>144</v>
      </c>
      <c r="D83" s="396">
        <v>30</v>
      </c>
    </row>
    <row r="84" s="366" customFormat="1" customHeight="1" spans="1:4">
      <c r="A84" s="376">
        <f t="shared" si="1"/>
        <v>7</v>
      </c>
      <c r="B84" s="155">
        <v>2013350</v>
      </c>
      <c r="C84" s="395" t="s">
        <v>103</v>
      </c>
      <c r="D84" s="396">
        <v>185</v>
      </c>
    </row>
    <row r="85" s="366" customFormat="1" customHeight="1" spans="1:4">
      <c r="A85" s="376">
        <f t="shared" si="1"/>
        <v>7</v>
      </c>
      <c r="B85" s="155">
        <v>2013399</v>
      </c>
      <c r="C85" s="395" t="s">
        <v>145</v>
      </c>
      <c r="D85" s="396">
        <v>233</v>
      </c>
    </row>
    <row r="86" s="366" customFormat="1" customHeight="1" spans="1:4">
      <c r="A86" s="376">
        <f t="shared" si="1"/>
        <v>5</v>
      </c>
      <c r="B86" s="155">
        <v>20134</v>
      </c>
      <c r="C86" s="395" t="s">
        <v>146</v>
      </c>
      <c r="D86" s="396">
        <v>1052</v>
      </c>
    </row>
    <row r="87" s="366" customFormat="1" customHeight="1" spans="1:4">
      <c r="A87" s="376">
        <f t="shared" si="1"/>
        <v>7</v>
      </c>
      <c r="B87" s="155">
        <v>2013401</v>
      </c>
      <c r="C87" s="395" t="s">
        <v>98</v>
      </c>
      <c r="D87" s="396">
        <v>274</v>
      </c>
    </row>
    <row r="88" s="366" customFormat="1" customHeight="1" spans="1:4">
      <c r="A88" s="376">
        <f t="shared" si="1"/>
        <v>7</v>
      </c>
      <c r="B88" s="155">
        <v>2013450</v>
      </c>
      <c r="C88" s="395" t="s">
        <v>110</v>
      </c>
      <c r="D88" s="396">
        <v>5</v>
      </c>
    </row>
    <row r="89" s="366" customFormat="1" customHeight="1" spans="1:4">
      <c r="A89" s="376">
        <f t="shared" si="1"/>
        <v>7</v>
      </c>
      <c r="B89" s="155">
        <v>2013499</v>
      </c>
      <c r="C89" s="395" t="s">
        <v>147</v>
      </c>
      <c r="D89" s="396">
        <v>415</v>
      </c>
    </row>
    <row r="90" s="366" customFormat="1" customHeight="1" spans="1:4">
      <c r="A90" s="376">
        <f t="shared" si="1"/>
        <v>5</v>
      </c>
      <c r="B90" s="155">
        <v>20136</v>
      </c>
      <c r="C90" s="395" t="s">
        <v>103</v>
      </c>
      <c r="D90" s="396">
        <v>358</v>
      </c>
    </row>
    <row r="91" s="366" customFormat="1" customHeight="1" spans="1:4">
      <c r="A91" s="376">
        <f t="shared" si="1"/>
        <v>7</v>
      </c>
      <c r="B91" s="155">
        <v>2013601</v>
      </c>
      <c r="C91" s="395" t="s">
        <v>148</v>
      </c>
      <c r="D91" s="396">
        <v>392</v>
      </c>
    </row>
    <row r="92" s="366" customFormat="1" customHeight="1" spans="1:4">
      <c r="A92" s="376">
        <f t="shared" si="1"/>
        <v>5</v>
      </c>
      <c r="B92" s="155">
        <v>20138</v>
      </c>
      <c r="C92" s="395" t="s">
        <v>98</v>
      </c>
      <c r="D92" s="396">
        <v>289</v>
      </c>
    </row>
    <row r="93" s="366" customFormat="1" customHeight="1" spans="1:4">
      <c r="A93" s="376">
        <f t="shared" si="1"/>
        <v>7</v>
      </c>
      <c r="B93" s="155">
        <v>2013801</v>
      </c>
      <c r="C93" s="395" t="s">
        <v>149</v>
      </c>
      <c r="D93" s="396">
        <v>35</v>
      </c>
    </row>
    <row r="94" s="366" customFormat="1" customHeight="1" spans="1:4">
      <c r="A94" s="376">
        <f t="shared" si="1"/>
        <v>7</v>
      </c>
      <c r="B94" s="155">
        <v>2013804</v>
      </c>
      <c r="C94" s="395" t="s">
        <v>103</v>
      </c>
      <c r="D94" s="396">
        <v>53</v>
      </c>
    </row>
    <row r="95" s="366" customFormat="1" customHeight="1" spans="1:4">
      <c r="A95" s="376">
        <f t="shared" si="1"/>
        <v>7</v>
      </c>
      <c r="B95" s="155">
        <v>2013812</v>
      </c>
      <c r="C95" s="395" t="s">
        <v>150</v>
      </c>
      <c r="D95" s="396">
        <v>15</v>
      </c>
    </row>
    <row r="96" s="366" customFormat="1" customHeight="1" spans="1:4">
      <c r="A96" s="376">
        <f t="shared" si="1"/>
        <v>7</v>
      </c>
      <c r="B96" s="155">
        <v>2013814</v>
      </c>
      <c r="C96" s="395" t="s">
        <v>151</v>
      </c>
      <c r="D96" s="396">
        <v>106</v>
      </c>
    </row>
    <row r="97" s="366" customFormat="1" customHeight="1" spans="1:4">
      <c r="A97" s="376">
        <f t="shared" si="1"/>
        <v>7</v>
      </c>
      <c r="B97" s="155">
        <v>2013816</v>
      </c>
      <c r="C97" s="395" t="s">
        <v>98</v>
      </c>
      <c r="D97" s="396">
        <v>106</v>
      </c>
    </row>
    <row r="98" s="366" customFormat="1" customHeight="1" spans="1:4">
      <c r="A98" s="376">
        <f t="shared" si="1"/>
        <v>7</v>
      </c>
      <c r="B98" s="155">
        <v>2013850</v>
      </c>
      <c r="C98" s="395" t="s">
        <v>152</v>
      </c>
      <c r="D98" s="396">
        <v>5</v>
      </c>
    </row>
    <row r="99" s="366" customFormat="1" customHeight="1" spans="1:4">
      <c r="A99" s="376">
        <f t="shared" si="1"/>
        <v>7</v>
      </c>
      <c r="B99" s="155">
        <v>2013899</v>
      </c>
      <c r="C99" s="395" t="s">
        <v>153</v>
      </c>
      <c r="D99" s="396">
        <v>5</v>
      </c>
    </row>
    <row r="100" s="366" customFormat="1" customHeight="1" spans="1:4">
      <c r="A100" s="376">
        <f t="shared" si="1"/>
        <v>3</v>
      </c>
      <c r="B100" s="155">
        <v>204</v>
      </c>
      <c r="C100" s="395" t="s">
        <v>154</v>
      </c>
      <c r="D100" s="396">
        <v>3148</v>
      </c>
    </row>
    <row r="101" s="366" customFormat="1" customHeight="1" spans="1:4">
      <c r="A101" s="376">
        <f t="shared" si="1"/>
        <v>5</v>
      </c>
      <c r="B101" s="155">
        <v>20402</v>
      </c>
      <c r="C101" s="395" t="s">
        <v>98</v>
      </c>
      <c r="D101" s="396">
        <v>2628</v>
      </c>
    </row>
    <row r="102" s="366" customFormat="1" customHeight="1" spans="1:4">
      <c r="A102" s="376">
        <f t="shared" si="1"/>
        <v>7</v>
      </c>
      <c r="B102" s="155">
        <v>2040201</v>
      </c>
      <c r="C102" s="395" t="s">
        <v>155</v>
      </c>
      <c r="D102" s="396">
        <v>97</v>
      </c>
    </row>
    <row r="103" s="366" customFormat="1" customHeight="1" spans="1:4">
      <c r="A103" s="376">
        <f t="shared" si="1"/>
        <v>7</v>
      </c>
      <c r="B103" s="155">
        <v>2040220</v>
      </c>
      <c r="C103" s="395" t="s">
        <v>156</v>
      </c>
      <c r="D103" s="396">
        <v>59</v>
      </c>
    </row>
    <row r="104" s="366" customFormat="1" customHeight="1" spans="1:4">
      <c r="A104" s="376">
        <f t="shared" si="1"/>
        <v>7</v>
      </c>
      <c r="B104" s="155">
        <v>2040299</v>
      </c>
      <c r="C104" s="395" t="s">
        <v>157</v>
      </c>
      <c r="D104" s="396">
        <v>52</v>
      </c>
    </row>
    <row r="105" s="366" customFormat="1" customHeight="1" spans="1:4">
      <c r="A105" s="376">
        <f t="shared" si="1"/>
        <v>5</v>
      </c>
      <c r="B105" s="155">
        <v>20406</v>
      </c>
      <c r="C105" s="395" t="s">
        <v>158</v>
      </c>
      <c r="D105" s="396">
        <v>203</v>
      </c>
    </row>
    <row r="106" s="366" customFormat="1" customHeight="1" spans="1:4">
      <c r="A106" s="376">
        <f t="shared" si="1"/>
        <v>7</v>
      </c>
      <c r="B106" s="155">
        <v>2040601</v>
      </c>
      <c r="C106" s="395" t="s">
        <v>103</v>
      </c>
      <c r="D106" s="396">
        <v>109</v>
      </c>
    </row>
    <row r="107" s="366" customFormat="1" customHeight="1" spans="1:4">
      <c r="A107" s="376">
        <f t="shared" si="1"/>
        <v>7</v>
      </c>
      <c r="B107" s="155">
        <v>2040604</v>
      </c>
      <c r="C107" s="395" t="s">
        <v>159</v>
      </c>
      <c r="D107" s="396">
        <v>159</v>
      </c>
    </row>
    <row r="108" s="366" customFormat="1" customHeight="1" spans="1:4">
      <c r="A108" s="376">
        <f t="shared" si="1"/>
        <v>7</v>
      </c>
      <c r="B108" s="155">
        <v>2040605</v>
      </c>
      <c r="C108" s="395" t="s">
        <v>160</v>
      </c>
      <c r="D108" s="396">
        <v>159</v>
      </c>
    </row>
    <row r="109" s="366" customFormat="1" customHeight="1" spans="1:4">
      <c r="A109" s="376">
        <f t="shared" si="1"/>
        <v>7</v>
      </c>
      <c r="B109" s="155">
        <v>2040607</v>
      </c>
      <c r="C109" s="395" t="s">
        <v>161</v>
      </c>
      <c r="D109" s="396">
        <v>27487</v>
      </c>
    </row>
    <row r="110" s="366" customFormat="1" customHeight="1" spans="1:4">
      <c r="A110" s="376">
        <f t="shared" si="1"/>
        <v>7</v>
      </c>
      <c r="B110" s="155">
        <v>2040610</v>
      </c>
      <c r="C110" s="395" t="s">
        <v>162</v>
      </c>
      <c r="D110" s="396">
        <v>22907</v>
      </c>
    </row>
    <row r="111" s="366" customFormat="1" customHeight="1" spans="1:4">
      <c r="A111" s="376">
        <f t="shared" si="1"/>
        <v>7</v>
      </c>
      <c r="B111" s="155">
        <v>2040612</v>
      </c>
      <c r="C111" s="395" t="s">
        <v>98</v>
      </c>
      <c r="D111" s="396">
        <v>19240</v>
      </c>
    </row>
    <row r="112" s="366" customFormat="1" customHeight="1" spans="1:4">
      <c r="A112" s="376">
        <f t="shared" si="1"/>
        <v>7</v>
      </c>
      <c r="B112" s="155">
        <v>2040613</v>
      </c>
      <c r="C112" s="395" t="s">
        <v>122</v>
      </c>
      <c r="D112" s="396">
        <v>1175</v>
      </c>
    </row>
    <row r="113" s="366" customFormat="1" customHeight="1" spans="1:4">
      <c r="A113" s="376">
        <f t="shared" si="1"/>
        <v>7</v>
      </c>
      <c r="B113" s="155">
        <v>2040650</v>
      </c>
      <c r="C113" s="395" t="s">
        <v>163</v>
      </c>
      <c r="D113" s="396">
        <v>1642</v>
      </c>
    </row>
    <row r="114" s="366" customFormat="1" customHeight="1" spans="1:4">
      <c r="A114" s="376">
        <f t="shared" si="1"/>
        <v>7</v>
      </c>
      <c r="B114" s="155">
        <v>2040699</v>
      </c>
      <c r="C114" s="395" t="s">
        <v>164</v>
      </c>
      <c r="D114" s="396">
        <v>850</v>
      </c>
    </row>
    <row r="115" s="366" customFormat="1" customHeight="1" spans="1:4">
      <c r="A115" s="376">
        <f t="shared" si="1"/>
        <v>5</v>
      </c>
      <c r="B115" s="155">
        <v>20499</v>
      </c>
      <c r="C115" s="395" t="s">
        <v>165</v>
      </c>
      <c r="D115" s="396">
        <v>2643</v>
      </c>
    </row>
    <row r="116" s="366" customFormat="1" customHeight="1" spans="1:4">
      <c r="A116" s="376">
        <f t="shared" si="1"/>
        <v>7</v>
      </c>
      <c r="B116" s="155">
        <v>2049999</v>
      </c>
      <c r="C116" s="395" t="s">
        <v>98</v>
      </c>
      <c r="D116" s="396">
        <v>1203</v>
      </c>
    </row>
    <row r="117" s="366" customFormat="1" customHeight="1" spans="1:4">
      <c r="A117" s="376">
        <f t="shared" si="1"/>
        <v>3</v>
      </c>
      <c r="B117" s="155">
        <v>205</v>
      </c>
      <c r="C117" s="395" t="s">
        <v>166</v>
      </c>
      <c r="D117" s="396">
        <v>199</v>
      </c>
    </row>
    <row r="118" s="366" customFormat="1" customHeight="1" spans="1:4">
      <c r="A118" s="376">
        <f t="shared" si="1"/>
        <v>5</v>
      </c>
      <c r="B118" s="155">
        <v>20501</v>
      </c>
      <c r="C118" s="395" t="s">
        <v>167</v>
      </c>
      <c r="D118" s="396">
        <v>3</v>
      </c>
    </row>
    <row r="119" s="366" customFormat="1" customHeight="1" spans="1:4">
      <c r="A119" s="376">
        <f t="shared" si="1"/>
        <v>7</v>
      </c>
      <c r="B119" s="155">
        <v>2050101</v>
      </c>
      <c r="C119" s="395" t="s">
        <v>168</v>
      </c>
      <c r="D119" s="396">
        <v>66</v>
      </c>
    </row>
    <row r="120" s="366" customFormat="1" customHeight="1" spans="1:4">
      <c r="A120" s="376">
        <f t="shared" si="1"/>
        <v>7</v>
      </c>
      <c r="B120" s="155">
        <v>2050102</v>
      </c>
      <c r="C120" s="395" t="s">
        <v>169</v>
      </c>
      <c r="D120" s="396">
        <v>170</v>
      </c>
    </row>
    <row r="121" s="366" customFormat="1" customHeight="1" spans="1:4">
      <c r="A121" s="376">
        <f t="shared" si="1"/>
        <v>7</v>
      </c>
      <c r="B121" s="155">
        <v>2050103</v>
      </c>
      <c r="C121" s="395" t="s">
        <v>170</v>
      </c>
      <c r="D121" s="396">
        <v>210</v>
      </c>
    </row>
    <row r="122" s="366" customFormat="1" customHeight="1" spans="1:4">
      <c r="A122" s="376">
        <f t="shared" si="1"/>
        <v>7</v>
      </c>
      <c r="B122" s="155">
        <v>2050199</v>
      </c>
      <c r="C122" s="395" t="s">
        <v>103</v>
      </c>
      <c r="D122" s="396">
        <v>727</v>
      </c>
    </row>
    <row r="123" s="366" customFormat="1" customHeight="1" spans="1:4">
      <c r="A123" s="376">
        <f t="shared" si="1"/>
        <v>5</v>
      </c>
      <c r="B123" s="155">
        <v>20502</v>
      </c>
      <c r="C123" s="395" t="s">
        <v>171</v>
      </c>
      <c r="D123" s="396">
        <v>65</v>
      </c>
    </row>
    <row r="124" s="366" customFormat="1" customHeight="1" spans="1:4">
      <c r="A124" s="376">
        <f t="shared" si="1"/>
        <v>7</v>
      </c>
      <c r="B124" s="155">
        <v>2050201</v>
      </c>
      <c r="C124" s="395" t="s">
        <v>172</v>
      </c>
      <c r="D124" s="396">
        <v>1937</v>
      </c>
    </row>
    <row r="125" s="366" customFormat="1" customHeight="1" spans="1:4">
      <c r="A125" s="376">
        <f t="shared" si="1"/>
        <v>7</v>
      </c>
      <c r="B125" s="155">
        <v>2050202</v>
      </c>
      <c r="C125" s="395" t="s">
        <v>173</v>
      </c>
      <c r="D125" s="396">
        <v>1937</v>
      </c>
    </row>
    <row r="126" s="366" customFormat="1" customHeight="1" spans="1:4">
      <c r="A126" s="376">
        <f t="shared" si="1"/>
        <v>7</v>
      </c>
      <c r="B126" s="155">
        <v>2050203</v>
      </c>
      <c r="C126" s="395" t="s">
        <v>174</v>
      </c>
      <c r="D126" s="396">
        <v>161208</v>
      </c>
    </row>
    <row r="127" s="366" customFormat="1" customHeight="1" spans="1:4">
      <c r="A127" s="376">
        <f t="shared" si="1"/>
        <v>7</v>
      </c>
      <c r="B127" s="155">
        <v>2050204</v>
      </c>
      <c r="C127" s="395" t="s">
        <v>175</v>
      </c>
      <c r="D127" s="396">
        <v>2745</v>
      </c>
    </row>
    <row r="128" s="366" customFormat="1" customHeight="1" spans="1:4">
      <c r="A128" s="376">
        <f t="shared" si="1"/>
        <v>7</v>
      </c>
      <c r="B128" s="155">
        <v>2050299</v>
      </c>
      <c r="C128" s="395" t="s">
        <v>98</v>
      </c>
      <c r="D128" s="396">
        <v>400</v>
      </c>
    </row>
    <row r="129" s="366" customFormat="1" customHeight="1" spans="1:4">
      <c r="A129" s="376">
        <f t="shared" si="1"/>
        <v>5</v>
      </c>
      <c r="B129" s="155">
        <v>20503</v>
      </c>
      <c r="C129" s="395" t="s">
        <v>110</v>
      </c>
      <c r="D129" s="396">
        <v>245</v>
      </c>
    </row>
    <row r="130" s="366" customFormat="1" customHeight="1" spans="1:4">
      <c r="A130" s="376">
        <f t="shared" si="1"/>
        <v>7</v>
      </c>
      <c r="B130" s="155">
        <v>2050302</v>
      </c>
      <c r="C130" s="395" t="s">
        <v>143</v>
      </c>
      <c r="D130" s="396">
        <v>662</v>
      </c>
    </row>
    <row r="131" s="366" customFormat="1" customHeight="1" spans="1:4">
      <c r="A131" s="376">
        <f t="shared" si="1"/>
        <v>5</v>
      </c>
      <c r="B131" s="155">
        <v>20504</v>
      </c>
      <c r="C131" s="395" t="s">
        <v>176</v>
      </c>
      <c r="D131" s="396">
        <v>1438</v>
      </c>
    </row>
    <row r="132" s="366" customFormat="1" customHeight="1" spans="1:4">
      <c r="A132" s="376">
        <f t="shared" ref="A132:A195" si="2">LEN(B132)</f>
        <v>7</v>
      </c>
      <c r="B132" s="155">
        <v>2050404</v>
      </c>
      <c r="C132" s="395" t="s">
        <v>177</v>
      </c>
      <c r="D132" s="396">
        <v>146959</v>
      </c>
    </row>
    <row r="133" s="366" customFormat="1" customHeight="1" spans="1:4">
      <c r="A133" s="376">
        <f t="shared" si="2"/>
        <v>7</v>
      </c>
      <c r="B133" s="155">
        <v>2050499</v>
      </c>
      <c r="C133" s="395" t="s">
        <v>178</v>
      </c>
      <c r="D133" s="396">
        <v>8208</v>
      </c>
    </row>
    <row r="134" s="366" customFormat="1" customHeight="1" spans="1:4">
      <c r="A134" s="376">
        <f t="shared" si="2"/>
        <v>5</v>
      </c>
      <c r="B134" s="155">
        <v>20507</v>
      </c>
      <c r="C134" s="395" t="s">
        <v>179</v>
      </c>
      <c r="D134" s="396">
        <v>73483</v>
      </c>
    </row>
    <row r="135" s="366" customFormat="1" customHeight="1" spans="1:4">
      <c r="A135" s="376">
        <f t="shared" si="2"/>
        <v>7</v>
      </c>
      <c r="B135" s="155">
        <v>2050701</v>
      </c>
      <c r="C135" s="395" t="s">
        <v>180</v>
      </c>
      <c r="D135" s="396">
        <v>44265</v>
      </c>
    </row>
    <row r="136" s="366" customFormat="1" customHeight="1" spans="1:4">
      <c r="A136" s="376">
        <f t="shared" si="2"/>
        <v>7</v>
      </c>
      <c r="B136" s="155">
        <v>2050799</v>
      </c>
      <c r="C136" s="395" t="s">
        <v>181</v>
      </c>
      <c r="D136" s="396">
        <v>20661</v>
      </c>
    </row>
    <row r="137" s="366" customFormat="1" customHeight="1" spans="1:4">
      <c r="A137" s="376">
        <f t="shared" si="2"/>
        <v>5</v>
      </c>
      <c r="B137" s="155">
        <v>20508</v>
      </c>
      <c r="C137" s="395" t="s">
        <v>182</v>
      </c>
      <c r="D137" s="396">
        <v>12</v>
      </c>
    </row>
    <row r="138" s="366" customFormat="1" customHeight="1" spans="1:4">
      <c r="A138" s="376">
        <f t="shared" si="2"/>
        <v>7</v>
      </c>
      <c r="B138" s="155">
        <v>2050801</v>
      </c>
      <c r="C138" s="395" t="s">
        <v>183</v>
      </c>
      <c r="D138" s="396">
        <v>330</v>
      </c>
    </row>
    <row r="139" s="366" customFormat="1" customHeight="1" spans="1:4">
      <c r="A139" s="376">
        <f t="shared" si="2"/>
        <v>7</v>
      </c>
      <c r="B139" s="155">
        <v>2050802</v>
      </c>
      <c r="C139" s="395" t="s">
        <v>184</v>
      </c>
      <c r="D139" s="396">
        <v>7746</v>
      </c>
    </row>
    <row r="140" s="366" customFormat="1" customHeight="1" spans="1:4">
      <c r="A140" s="376">
        <f t="shared" si="2"/>
        <v>7</v>
      </c>
      <c r="B140" s="155">
        <v>2050803</v>
      </c>
      <c r="C140" s="395" t="s">
        <v>185</v>
      </c>
      <c r="D140" s="396">
        <v>7506</v>
      </c>
    </row>
    <row r="141" s="366" customFormat="1" customHeight="1" spans="1:4">
      <c r="A141" s="376">
        <f t="shared" si="2"/>
        <v>5</v>
      </c>
      <c r="B141" s="155">
        <v>20509</v>
      </c>
      <c r="C141" s="395" t="s">
        <v>186</v>
      </c>
      <c r="D141" s="396">
        <v>240</v>
      </c>
    </row>
    <row r="142" s="366" customFormat="1" customHeight="1" spans="1:4">
      <c r="A142" s="376">
        <f t="shared" si="2"/>
        <v>7</v>
      </c>
      <c r="B142" s="155">
        <v>2050999</v>
      </c>
      <c r="C142" s="395" t="s">
        <v>187</v>
      </c>
      <c r="D142" s="396">
        <v>756</v>
      </c>
    </row>
    <row r="143" s="366" customFormat="1" customHeight="1" spans="1:4">
      <c r="A143" s="376">
        <f t="shared" si="2"/>
        <v>3</v>
      </c>
      <c r="B143" s="155">
        <v>206</v>
      </c>
      <c r="C143" s="395" t="s">
        <v>188</v>
      </c>
      <c r="D143" s="396">
        <v>756</v>
      </c>
    </row>
    <row r="144" s="366" customFormat="1" customHeight="1" spans="1:4">
      <c r="A144" s="376">
        <f t="shared" si="2"/>
        <v>5</v>
      </c>
      <c r="B144" s="155">
        <v>20607</v>
      </c>
      <c r="C144" s="395" t="s">
        <v>189</v>
      </c>
      <c r="D144" s="396">
        <v>813</v>
      </c>
    </row>
    <row r="145" s="366" customFormat="1" customHeight="1" spans="1:4">
      <c r="A145" s="376">
        <f t="shared" si="2"/>
        <v>7</v>
      </c>
      <c r="B145" s="155">
        <v>2060701</v>
      </c>
      <c r="C145" s="395" t="s">
        <v>190</v>
      </c>
      <c r="D145" s="396">
        <v>776</v>
      </c>
    </row>
    <row r="146" s="366" customFormat="1" customHeight="1" spans="1:4">
      <c r="A146" s="376">
        <f t="shared" si="2"/>
        <v>7</v>
      </c>
      <c r="B146" s="155">
        <v>2060703</v>
      </c>
      <c r="C146" s="395" t="s">
        <v>191</v>
      </c>
      <c r="D146" s="396">
        <v>37</v>
      </c>
    </row>
    <row r="147" s="366" customFormat="1" customHeight="1" spans="1:4">
      <c r="A147" s="376">
        <f t="shared" si="2"/>
        <v>7</v>
      </c>
      <c r="B147" s="155">
        <v>2060799</v>
      </c>
      <c r="C147" s="395" t="s">
        <v>192</v>
      </c>
      <c r="D147" s="396">
        <v>560</v>
      </c>
    </row>
    <row r="148" s="366" customFormat="1" customHeight="1" spans="1:4">
      <c r="A148" s="376">
        <f t="shared" si="2"/>
        <v>3</v>
      </c>
      <c r="B148" s="155">
        <v>207</v>
      </c>
      <c r="C148" s="395" t="s">
        <v>193</v>
      </c>
      <c r="D148" s="396">
        <v>332</v>
      </c>
    </row>
    <row r="149" s="366" customFormat="1" customHeight="1" spans="1:4">
      <c r="A149" s="376">
        <f t="shared" si="2"/>
        <v>5</v>
      </c>
      <c r="B149" s="155">
        <v>20701</v>
      </c>
      <c r="C149" s="395" t="s">
        <v>194</v>
      </c>
      <c r="D149" s="396">
        <v>228</v>
      </c>
    </row>
    <row r="150" s="366" customFormat="1" customHeight="1" spans="1:4">
      <c r="A150" s="376">
        <f t="shared" si="2"/>
        <v>7</v>
      </c>
      <c r="B150" s="155">
        <v>2070101</v>
      </c>
      <c r="C150" s="395" t="s">
        <v>195</v>
      </c>
      <c r="D150" s="396">
        <v>1629</v>
      </c>
    </row>
    <row r="151" s="366" customFormat="1" customHeight="1" spans="1:4">
      <c r="A151" s="376">
        <f t="shared" si="2"/>
        <v>7</v>
      </c>
      <c r="B151" s="155">
        <v>2070103</v>
      </c>
      <c r="C151" s="395" t="s">
        <v>196</v>
      </c>
      <c r="D151" s="396">
        <v>1629</v>
      </c>
    </row>
    <row r="152" s="366" customFormat="1" customHeight="1" spans="1:4">
      <c r="A152" s="376">
        <f t="shared" si="2"/>
        <v>7</v>
      </c>
      <c r="B152" s="155">
        <v>2070104</v>
      </c>
      <c r="C152" s="395" t="s">
        <v>197</v>
      </c>
      <c r="D152" s="396">
        <v>2688</v>
      </c>
    </row>
    <row r="153" s="366" customFormat="1" customHeight="1" spans="1:4">
      <c r="A153" s="376">
        <f t="shared" si="2"/>
        <v>7</v>
      </c>
      <c r="B153" s="155">
        <v>2070105</v>
      </c>
      <c r="C153" s="395" t="s">
        <v>198</v>
      </c>
      <c r="D153" s="396">
        <v>181</v>
      </c>
    </row>
    <row r="154" s="366" customFormat="1" customHeight="1" spans="1:4">
      <c r="A154" s="376">
        <f t="shared" si="2"/>
        <v>7</v>
      </c>
      <c r="B154" s="155">
        <v>2070109</v>
      </c>
      <c r="C154" s="395" t="s">
        <v>98</v>
      </c>
      <c r="D154" s="396">
        <v>181</v>
      </c>
    </row>
    <row r="155" s="366" customFormat="1" customHeight="1" spans="1:4">
      <c r="A155" s="376">
        <f t="shared" si="2"/>
        <v>7</v>
      </c>
      <c r="B155" s="155">
        <v>2070110</v>
      </c>
      <c r="C155" s="395" t="s">
        <v>199</v>
      </c>
      <c r="D155" s="396">
        <v>328</v>
      </c>
    </row>
    <row r="156" s="366" customFormat="1" customHeight="1" spans="1:4">
      <c r="A156" s="376">
        <f t="shared" si="2"/>
        <v>7</v>
      </c>
      <c r="B156" s="155">
        <v>2070111</v>
      </c>
      <c r="C156" s="395" t="s">
        <v>200</v>
      </c>
      <c r="D156" s="396">
        <v>328</v>
      </c>
    </row>
    <row r="157" s="366" customFormat="1" customHeight="1" spans="1:4">
      <c r="A157" s="376">
        <f t="shared" si="2"/>
        <v>7</v>
      </c>
      <c r="B157" s="155">
        <v>2070112</v>
      </c>
      <c r="C157" s="397" t="s">
        <v>201</v>
      </c>
      <c r="D157" s="396">
        <v>1240</v>
      </c>
    </row>
    <row r="158" s="366" customFormat="1" customHeight="1" spans="1:4">
      <c r="A158" s="376">
        <f t="shared" si="2"/>
        <v>7</v>
      </c>
      <c r="B158" s="155">
        <v>2070199</v>
      </c>
      <c r="C158" s="395" t="s">
        <v>202</v>
      </c>
      <c r="D158" s="396">
        <v>59</v>
      </c>
    </row>
    <row r="159" s="366" customFormat="1" customHeight="1" spans="1:4">
      <c r="A159" s="376">
        <f t="shared" si="2"/>
        <v>5</v>
      </c>
      <c r="B159" s="155">
        <v>20702</v>
      </c>
      <c r="C159" s="395" t="s">
        <v>203</v>
      </c>
      <c r="D159" s="396">
        <v>119</v>
      </c>
    </row>
    <row r="160" s="366" customFormat="1" customHeight="1" spans="1:4">
      <c r="A160" s="376">
        <f t="shared" si="2"/>
        <v>7</v>
      </c>
      <c r="B160" s="155">
        <v>2070204</v>
      </c>
      <c r="C160" s="395" t="s">
        <v>204</v>
      </c>
      <c r="D160" s="396">
        <v>1062</v>
      </c>
    </row>
    <row r="161" s="366" customFormat="1" customHeight="1" spans="1:4">
      <c r="A161" s="376">
        <f t="shared" si="2"/>
        <v>7</v>
      </c>
      <c r="B161" s="155">
        <v>2070205</v>
      </c>
      <c r="C161" s="395" t="s">
        <v>205</v>
      </c>
      <c r="D161" s="396">
        <v>939</v>
      </c>
    </row>
    <row r="162" s="366" customFormat="1" customHeight="1" spans="1:4">
      <c r="A162" s="376">
        <f t="shared" si="2"/>
        <v>5</v>
      </c>
      <c r="B162" s="155">
        <v>20703</v>
      </c>
      <c r="C162" s="395" t="s">
        <v>206</v>
      </c>
      <c r="D162" s="396">
        <v>939</v>
      </c>
    </row>
    <row r="163" s="366" customFormat="1" customHeight="1" spans="1:4">
      <c r="A163" s="376">
        <f t="shared" si="2"/>
        <v>7</v>
      </c>
      <c r="B163" s="155">
        <v>2070307</v>
      </c>
      <c r="C163" s="395" t="s">
        <v>207</v>
      </c>
      <c r="D163" s="396">
        <v>9709</v>
      </c>
    </row>
    <row r="164" s="366" customFormat="1" customHeight="1" spans="1:4">
      <c r="A164" s="376">
        <f t="shared" si="2"/>
        <v>7</v>
      </c>
      <c r="B164" s="155">
        <v>2070308</v>
      </c>
      <c r="C164" s="395" t="s">
        <v>208</v>
      </c>
      <c r="D164" s="396">
        <v>6012</v>
      </c>
    </row>
    <row r="165" s="366" customFormat="1" customHeight="1" spans="1:4">
      <c r="A165" s="376">
        <f t="shared" si="2"/>
        <v>7</v>
      </c>
      <c r="B165" s="155">
        <v>2070399</v>
      </c>
      <c r="C165" s="395" t="s">
        <v>98</v>
      </c>
      <c r="D165" s="396">
        <v>313</v>
      </c>
    </row>
    <row r="166" s="366" customFormat="1" customHeight="1" spans="1:4">
      <c r="A166" s="376">
        <f t="shared" si="2"/>
        <v>5</v>
      </c>
      <c r="B166" s="155">
        <v>20706</v>
      </c>
      <c r="C166" s="398" t="s">
        <v>143</v>
      </c>
      <c r="D166" s="396">
        <v>475</v>
      </c>
    </row>
    <row r="167" s="366" customFormat="1" customHeight="1" spans="1:4">
      <c r="A167" s="376">
        <f t="shared" si="2"/>
        <v>7</v>
      </c>
      <c r="B167" s="155">
        <v>2070604</v>
      </c>
      <c r="C167" s="398" t="s">
        <v>209</v>
      </c>
      <c r="D167" s="396">
        <v>163</v>
      </c>
    </row>
    <row r="168" s="366" customFormat="1" customHeight="1" spans="1:4">
      <c r="A168" s="376">
        <f t="shared" si="2"/>
        <v>7</v>
      </c>
      <c r="B168" s="155">
        <v>2070605</v>
      </c>
      <c r="C168" s="398" t="s">
        <v>210</v>
      </c>
      <c r="D168" s="396">
        <v>475</v>
      </c>
    </row>
    <row r="169" s="366" customFormat="1" customHeight="1" spans="1:4">
      <c r="A169" s="376">
        <f t="shared" si="2"/>
        <v>7</v>
      </c>
      <c r="B169" s="155">
        <v>2070607</v>
      </c>
      <c r="C169" s="398" t="s">
        <v>211</v>
      </c>
      <c r="D169" s="396">
        <v>160</v>
      </c>
    </row>
    <row r="170" s="366" customFormat="1" customHeight="1" spans="1:4">
      <c r="A170" s="376">
        <f t="shared" si="2"/>
        <v>5</v>
      </c>
      <c r="B170" s="155">
        <v>20708</v>
      </c>
      <c r="C170" s="398" t="s">
        <v>212</v>
      </c>
      <c r="D170" s="396">
        <v>30</v>
      </c>
    </row>
    <row r="171" s="366" customFormat="1" customHeight="1" spans="1:4">
      <c r="A171" s="376">
        <f t="shared" si="2"/>
        <v>7</v>
      </c>
      <c r="B171" s="155">
        <v>2070807</v>
      </c>
      <c r="C171" s="398" t="s">
        <v>213</v>
      </c>
      <c r="D171" s="396">
        <v>199</v>
      </c>
    </row>
    <row r="172" s="366" customFormat="1" customHeight="1" spans="1:4">
      <c r="A172" s="376">
        <f t="shared" si="2"/>
        <v>7</v>
      </c>
      <c r="B172" s="155">
        <v>2070899</v>
      </c>
      <c r="C172" s="398" t="s">
        <v>214</v>
      </c>
      <c r="D172" s="396">
        <v>232</v>
      </c>
    </row>
    <row r="173" s="366" customFormat="1" customHeight="1" spans="1:4">
      <c r="A173" s="376">
        <f t="shared" si="2"/>
        <v>5</v>
      </c>
      <c r="B173" s="155">
        <v>20799</v>
      </c>
      <c r="C173" s="395" t="s">
        <v>215</v>
      </c>
      <c r="D173" s="396">
        <v>226</v>
      </c>
    </row>
    <row r="174" s="366" customFormat="1" customHeight="1" spans="1:4">
      <c r="A174" s="376">
        <f t="shared" si="2"/>
        <v>7</v>
      </c>
      <c r="B174" s="155">
        <v>2079902</v>
      </c>
      <c r="C174" s="395" t="s">
        <v>216</v>
      </c>
      <c r="D174" s="396">
        <v>90</v>
      </c>
    </row>
    <row r="175" s="366" customFormat="1" customHeight="1" spans="1:4">
      <c r="A175" s="376">
        <f t="shared" si="2"/>
        <v>7</v>
      </c>
      <c r="B175" s="155">
        <v>2079903</v>
      </c>
      <c r="C175" s="395" t="s">
        <v>217</v>
      </c>
      <c r="D175" s="396">
        <v>3649</v>
      </c>
    </row>
    <row r="176" s="366" customFormat="1" customHeight="1" spans="1:4">
      <c r="A176" s="376">
        <f t="shared" si="2"/>
        <v>7</v>
      </c>
      <c r="B176" s="155">
        <v>2079999</v>
      </c>
      <c r="C176" s="395" t="s">
        <v>218</v>
      </c>
      <c r="D176" s="396">
        <v>1686</v>
      </c>
    </row>
    <row r="177" s="366" customFormat="1" customHeight="1" spans="1:4">
      <c r="A177" s="376">
        <f t="shared" si="2"/>
        <v>3</v>
      </c>
      <c r="B177" s="155">
        <v>208</v>
      </c>
      <c r="C177" s="395" t="s">
        <v>219</v>
      </c>
      <c r="D177" s="396">
        <v>658</v>
      </c>
    </row>
    <row r="178" s="366" customFormat="1" customHeight="1" spans="1:4">
      <c r="A178" s="376">
        <f t="shared" si="2"/>
        <v>5</v>
      </c>
      <c r="B178" s="155">
        <v>20801</v>
      </c>
      <c r="C178" s="395" t="s">
        <v>220</v>
      </c>
      <c r="D178" s="396">
        <v>228</v>
      </c>
    </row>
    <row r="179" s="366" customFormat="1" customHeight="1" spans="1:4">
      <c r="A179" s="376">
        <f t="shared" si="2"/>
        <v>7</v>
      </c>
      <c r="B179" s="155">
        <v>2080101</v>
      </c>
      <c r="C179" s="395" t="s">
        <v>221</v>
      </c>
      <c r="D179" s="396">
        <v>800</v>
      </c>
    </row>
    <row r="180" s="366" customFormat="1" customHeight="1" spans="1:4">
      <c r="A180" s="376">
        <f t="shared" si="2"/>
        <v>7</v>
      </c>
      <c r="B180" s="155">
        <v>2080102</v>
      </c>
      <c r="C180" s="395" t="s">
        <v>222</v>
      </c>
      <c r="D180" s="396">
        <v>320</v>
      </c>
    </row>
    <row r="181" s="366" customFormat="1" customHeight="1" spans="1:4">
      <c r="A181" s="376">
        <f t="shared" si="2"/>
        <v>7</v>
      </c>
      <c r="B181" s="155">
        <v>2080103</v>
      </c>
      <c r="C181" s="395" t="s">
        <v>223</v>
      </c>
      <c r="D181" s="396">
        <v>34</v>
      </c>
    </row>
    <row r="182" s="366" customFormat="1" customHeight="1" spans="1:4">
      <c r="A182" s="376">
        <f t="shared" si="2"/>
        <v>7</v>
      </c>
      <c r="B182" s="155">
        <v>2080104</v>
      </c>
      <c r="C182" s="395" t="s">
        <v>224</v>
      </c>
      <c r="D182" s="396">
        <v>24</v>
      </c>
    </row>
    <row r="183" s="366" customFormat="1" customHeight="1" spans="1:4">
      <c r="A183" s="376">
        <f t="shared" si="2"/>
        <v>7</v>
      </c>
      <c r="B183" s="155">
        <v>2080105</v>
      </c>
      <c r="C183" s="395" t="s">
        <v>225</v>
      </c>
      <c r="D183" s="396">
        <v>262</v>
      </c>
    </row>
    <row r="184" s="366" customFormat="1" customHeight="1" spans="1:4">
      <c r="A184" s="376">
        <f t="shared" si="2"/>
        <v>7</v>
      </c>
      <c r="B184" s="155">
        <v>2080106</v>
      </c>
      <c r="C184" s="395" t="s">
        <v>226</v>
      </c>
      <c r="D184" s="396">
        <v>1522</v>
      </c>
    </row>
    <row r="185" s="366" customFormat="1" customHeight="1" spans="1:4">
      <c r="A185" s="376">
        <f t="shared" si="2"/>
        <v>7</v>
      </c>
      <c r="B185" s="155">
        <v>2080107</v>
      </c>
      <c r="C185" s="395" t="s">
        <v>227</v>
      </c>
      <c r="D185" s="396">
        <v>279</v>
      </c>
    </row>
    <row r="186" s="366" customFormat="1" customHeight="1" spans="1:4">
      <c r="A186" s="376">
        <f t="shared" si="2"/>
        <v>7</v>
      </c>
      <c r="B186" s="155">
        <v>2080108</v>
      </c>
      <c r="C186" s="395" t="s">
        <v>228</v>
      </c>
      <c r="D186" s="396">
        <v>1243</v>
      </c>
    </row>
    <row r="187" s="366" customFormat="1" customHeight="1" spans="1:4">
      <c r="A187" s="376">
        <f t="shared" si="2"/>
        <v>7</v>
      </c>
      <c r="B187" s="155">
        <v>2080109</v>
      </c>
      <c r="C187" s="395" t="s">
        <v>229</v>
      </c>
      <c r="D187" s="396">
        <v>20</v>
      </c>
    </row>
    <row r="188" s="366" customFormat="1" customHeight="1" spans="1:4">
      <c r="A188" s="376">
        <f t="shared" si="2"/>
        <v>7</v>
      </c>
      <c r="B188" s="155">
        <v>2080112</v>
      </c>
      <c r="C188" s="395" t="s">
        <v>230</v>
      </c>
      <c r="D188" s="396">
        <v>20</v>
      </c>
    </row>
    <row r="189" s="366" customFormat="1" customHeight="1" spans="1:4">
      <c r="A189" s="376">
        <f t="shared" si="2"/>
        <v>7</v>
      </c>
      <c r="B189" s="155">
        <v>2080116</v>
      </c>
      <c r="C189" s="395" t="s">
        <v>231</v>
      </c>
      <c r="D189" s="396">
        <v>149</v>
      </c>
    </row>
    <row r="190" s="366" customFormat="1" customHeight="1" spans="1:4">
      <c r="A190" s="376">
        <f t="shared" si="2"/>
        <v>7</v>
      </c>
      <c r="B190" s="155">
        <v>2080199</v>
      </c>
      <c r="C190" s="395" t="s">
        <v>232</v>
      </c>
      <c r="D190" s="396">
        <v>14</v>
      </c>
    </row>
    <row r="191" s="366" customFormat="1" customHeight="1" spans="1:4">
      <c r="A191" s="376">
        <f t="shared" si="2"/>
        <v>5</v>
      </c>
      <c r="B191" s="155">
        <v>20802</v>
      </c>
      <c r="C191" s="395" t="s">
        <v>233</v>
      </c>
      <c r="D191" s="396">
        <v>104</v>
      </c>
    </row>
    <row r="192" s="366" customFormat="1" customHeight="1" spans="1:4">
      <c r="A192" s="376">
        <f t="shared" si="2"/>
        <v>7</v>
      </c>
      <c r="B192" s="155">
        <v>2080201</v>
      </c>
      <c r="C192" s="395" t="s">
        <v>234</v>
      </c>
      <c r="D192" s="396">
        <v>31</v>
      </c>
    </row>
    <row r="193" s="366" customFormat="1" customHeight="1" spans="1:4">
      <c r="A193" s="376">
        <f t="shared" si="2"/>
        <v>7</v>
      </c>
      <c r="B193" s="155">
        <v>2080203</v>
      </c>
      <c r="C193" s="395" t="s">
        <v>235</v>
      </c>
      <c r="D193" s="396">
        <v>118108</v>
      </c>
    </row>
    <row r="194" s="366" customFormat="1" customHeight="1" spans="1:4">
      <c r="A194" s="376">
        <f t="shared" si="2"/>
        <v>7</v>
      </c>
      <c r="B194" s="155">
        <v>2080206</v>
      </c>
      <c r="C194" s="395" t="s">
        <v>236</v>
      </c>
      <c r="D194" s="396">
        <v>5082</v>
      </c>
    </row>
    <row r="195" s="366" customFormat="1" customHeight="1" spans="1:4">
      <c r="A195" s="376">
        <f t="shared" si="2"/>
        <v>7</v>
      </c>
      <c r="B195" s="155">
        <v>2080207</v>
      </c>
      <c r="C195" s="395" t="s">
        <v>98</v>
      </c>
      <c r="D195" s="396">
        <v>506</v>
      </c>
    </row>
    <row r="196" s="366" customFormat="1" customHeight="1" spans="1:4">
      <c r="A196" s="376">
        <f t="shared" ref="A196:A259" si="3">LEN(B196)</f>
        <v>7</v>
      </c>
      <c r="B196" s="155">
        <v>2080208</v>
      </c>
      <c r="C196" s="395" t="s">
        <v>110</v>
      </c>
      <c r="D196" s="396">
        <v>2</v>
      </c>
    </row>
    <row r="197" s="366" customFormat="1" customHeight="1" spans="1:4">
      <c r="A197" s="376">
        <f t="shared" si="3"/>
        <v>7</v>
      </c>
      <c r="B197" s="155">
        <v>2080299</v>
      </c>
      <c r="C197" s="395" t="s">
        <v>143</v>
      </c>
      <c r="D197" s="396">
        <v>366</v>
      </c>
    </row>
    <row r="198" s="366" customFormat="1" customHeight="1" spans="1:4">
      <c r="A198" s="376">
        <f t="shared" si="3"/>
        <v>5</v>
      </c>
      <c r="B198" s="155">
        <v>20805</v>
      </c>
      <c r="C198" s="395" t="s">
        <v>237</v>
      </c>
      <c r="D198" s="396">
        <v>1895</v>
      </c>
    </row>
    <row r="199" s="366" customFormat="1" customHeight="1" spans="1:4">
      <c r="A199" s="376">
        <f t="shared" si="3"/>
        <v>7</v>
      </c>
      <c r="B199" s="155">
        <v>2080501</v>
      </c>
      <c r="C199" s="395" t="s">
        <v>238</v>
      </c>
      <c r="D199" s="396">
        <v>171</v>
      </c>
    </row>
    <row r="200" s="366" customFormat="1" customHeight="1" spans="1:4">
      <c r="A200" s="376">
        <f t="shared" si="3"/>
        <v>7</v>
      </c>
      <c r="B200" s="155">
        <v>2080502</v>
      </c>
      <c r="C200" s="395" t="s">
        <v>239</v>
      </c>
      <c r="D200" s="396">
        <v>389</v>
      </c>
    </row>
    <row r="201" s="366" customFormat="1" customHeight="1" spans="1:4">
      <c r="A201" s="376">
        <f t="shared" si="3"/>
        <v>7</v>
      </c>
      <c r="B201" s="155">
        <v>2080505</v>
      </c>
      <c r="C201" s="395" t="s">
        <v>240</v>
      </c>
      <c r="D201" s="396">
        <v>487</v>
      </c>
    </row>
    <row r="202" s="366" customFormat="1" customHeight="1" spans="1:4">
      <c r="A202" s="376">
        <f t="shared" si="3"/>
        <v>7</v>
      </c>
      <c r="B202" s="155">
        <v>2080506</v>
      </c>
      <c r="C202" s="395" t="s">
        <v>122</v>
      </c>
      <c r="D202" s="396">
        <v>38</v>
      </c>
    </row>
    <row r="203" s="366" customFormat="1" customHeight="1" spans="1:4">
      <c r="A203" s="376">
        <f t="shared" si="3"/>
        <v>7</v>
      </c>
      <c r="B203" s="155">
        <v>2080599</v>
      </c>
      <c r="C203" s="395" t="s">
        <v>241</v>
      </c>
      <c r="D203" s="396">
        <v>745</v>
      </c>
    </row>
    <row r="204" s="366" customFormat="1" customHeight="1" spans="1:4">
      <c r="A204" s="376">
        <f t="shared" si="3"/>
        <v>5</v>
      </c>
      <c r="B204" s="155">
        <v>20807</v>
      </c>
      <c r="C204" s="395" t="s">
        <v>242</v>
      </c>
      <c r="D204" s="396">
        <v>14</v>
      </c>
    </row>
    <row r="205" s="366" customFormat="1" customHeight="1" spans="1:4">
      <c r="A205" s="376">
        <f t="shared" si="3"/>
        <v>7</v>
      </c>
      <c r="B205" s="155">
        <v>2080701</v>
      </c>
      <c r="C205" s="395" t="s">
        <v>243</v>
      </c>
      <c r="D205" s="396">
        <v>75</v>
      </c>
    </row>
    <row r="206" s="366" customFormat="1" customHeight="1" spans="1:4">
      <c r="A206" s="376">
        <f t="shared" si="3"/>
        <v>7</v>
      </c>
      <c r="B206" s="155">
        <v>2080705</v>
      </c>
      <c r="C206" s="395" t="s">
        <v>244</v>
      </c>
      <c r="D206" s="396">
        <v>394</v>
      </c>
    </row>
    <row r="207" s="366" customFormat="1" customHeight="1" spans="1:4">
      <c r="A207" s="376">
        <f t="shared" si="3"/>
        <v>7</v>
      </c>
      <c r="B207" s="155">
        <v>2080799</v>
      </c>
      <c r="C207" s="395" t="s">
        <v>245</v>
      </c>
      <c r="D207" s="396">
        <v>1003</v>
      </c>
    </row>
    <row r="208" s="366" customFormat="1" customHeight="1" spans="1:4">
      <c r="A208" s="376">
        <f t="shared" si="3"/>
        <v>5</v>
      </c>
      <c r="B208" s="155">
        <v>20808</v>
      </c>
      <c r="C208" s="395" t="s">
        <v>98</v>
      </c>
      <c r="D208" s="396">
        <v>503</v>
      </c>
    </row>
    <row r="209" s="366" customFormat="1" customHeight="1" spans="1:4">
      <c r="A209" s="376">
        <f t="shared" si="3"/>
        <v>7</v>
      </c>
      <c r="B209" s="155">
        <v>2080801</v>
      </c>
      <c r="C209" s="395" t="s">
        <v>143</v>
      </c>
      <c r="D209" s="396">
        <v>160</v>
      </c>
    </row>
    <row r="210" s="366" customFormat="1" customHeight="1" spans="1:4">
      <c r="A210" s="376">
        <f t="shared" si="3"/>
        <v>7</v>
      </c>
      <c r="B210" s="155">
        <v>2080802</v>
      </c>
      <c r="C210" s="395" t="s">
        <v>246</v>
      </c>
      <c r="D210" s="396">
        <v>1</v>
      </c>
    </row>
    <row r="211" s="366" customFormat="1" customHeight="1" spans="1:4">
      <c r="A211" s="376">
        <f t="shared" si="3"/>
        <v>7</v>
      </c>
      <c r="B211" s="155">
        <v>2080803</v>
      </c>
      <c r="C211" s="395" t="s">
        <v>247</v>
      </c>
      <c r="D211" s="396">
        <v>34</v>
      </c>
    </row>
    <row r="212" s="366" customFormat="1" customHeight="1" spans="1:4">
      <c r="A212" s="376">
        <f t="shared" si="3"/>
        <v>7</v>
      </c>
      <c r="B212" s="155">
        <v>2080805</v>
      </c>
      <c r="C212" s="395" t="s">
        <v>248</v>
      </c>
      <c r="D212" s="396">
        <v>305</v>
      </c>
    </row>
    <row r="213" s="366" customFormat="1" customHeight="1" spans="1:4">
      <c r="A213" s="376">
        <f t="shared" si="3"/>
        <v>7</v>
      </c>
      <c r="B213" s="155">
        <v>2080806</v>
      </c>
      <c r="C213" s="395" t="s">
        <v>249</v>
      </c>
      <c r="D213" s="396">
        <v>52101</v>
      </c>
    </row>
    <row r="214" s="366" customFormat="1" customHeight="1" spans="1:4">
      <c r="A214" s="376">
        <f t="shared" si="3"/>
        <v>7</v>
      </c>
      <c r="B214" s="155">
        <v>2080899</v>
      </c>
      <c r="C214" s="395" t="s">
        <v>250</v>
      </c>
      <c r="D214" s="396">
        <v>47</v>
      </c>
    </row>
    <row r="215" s="366" customFormat="1" customHeight="1" spans="1:4">
      <c r="A215" s="376">
        <f t="shared" si="3"/>
        <v>5</v>
      </c>
      <c r="B215" s="155">
        <v>20809</v>
      </c>
      <c r="C215" s="395" t="s">
        <v>251</v>
      </c>
      <c r="D215" s="396">
        <v>22584</v>
      </c>
    </row>
    <row r="216" s="366" customFormat="1" customHeight="1" spans="1:4">
      <c r="A216" s="376">
        <f t="shared" si="3"/>
        <v>7</v>
      </c>
      <c r="B216" s="155">
        <v>2080901</v>
      </c>
      <c r="C216" s="395" t="s">
        <v>252</v>
      </c>
      <c r="D216" s="396">
        <v>12619</v>
      </c>
    </row>
    <row r="217" s="366" customFormat="1" customHeight="1" spans="1:4">
      <c r="A217" s="376">
        <f t="shared" si="3"/>
        <v>7</v>
      </c>
      <c r="B217" s="155">
        <v>2080902</v>
      </c>
      <c r="C217" s="395" t="s">
        <v>253</v>
      </c>
      <c r="D217" s="396">
        <v>16851</v>
      </c>
    </row>
    <row r="218" s="366" customFormat="1" customHeight="1" spans="1:4">
      <c r="A218" s="376">
        <f t="shared" si="3"/>
        <v>7</v>
      </c>
      <c r="B218" s="155">
        <v>2080903</v>
      </c>
      <c r="C218" s="395" t="s">
        <v>254</v>
      </c>
      <c r="D218" s="396">
        <v>6272</v>
      </c>
    </row>
    <row r="219" s="366" customFormat="1" customHeight="1" spans="1:4">
      <c r="A219" s="376">
        <f t="shared" si="3"/>
        <v>7</v>
      </c>
      <c r="B219" s="155">
        <v>2080905</v>
      </c>
      <c r="C219" s="395" t="s">
        <v>255</v>
      </c>
      <c r="D219" s="396">
        <v>84</v>
      </c>
    </row>
    <row r="220" s="366" customFormat="1" customHeight="1" spans="1:4">
      <c r="A220" s="376">
        <f t="shared" si="3"/>
        <v>7</v>
      </c>
      <c r="B220" s="155">
        <v>2080999</v>
      </c>
      <c r="C220" s="395" t="s">
        <v>256</v>
      </c>
      <c r="D220" s="396">
        <v>300</v>
      </c>
    </row>
    <row r="221" s="366" customFormat="1" customHeight="1" spans="1:4">
      <c r="A221" s="376">
        <f t="shared" si="3"/>
        <v>5</v>
      </c>
      <c r="B221" s="155">
        <v>20810</v>
      </c>
      <c r="C221" s="395" t="s">
        <v>257</v>
      </c>
      <c r="D221" s="396">
        <v>1054</v>
      </c>
    </row>
    <row r="222" s="366" customFormat="1" customHeight="1" spans="1:4">
      <c r="A222" s="376">
        <f t="shared" si="3"/>
        <v>7</v>
      </c>
      <c r="B222" s="155">
        <v>2081001</v>
      </c>
      <c r="C222" s="395" t="s">
        <v>258</v>
      </c>
      <c r="D222" s="396">
        <v>50</v>
      </c>
    </row>
    <row r="223" s="366" customFormat="1" customHeight="1" spans="1:4">
      <c r="A223" s="376">
        <f t="shared" si="3"/>
        <v>7</v>
      </c>
      <c r="B223" s="155">
        <v>2081002</v>
      </c>
      <c r="C223" s="395" t="s">
        <v>259</v>
      </c>
      <c r="D223" s="396">
        <v>695</v>
      </c>
    </row>
    <row r="224" s="366" customFormat="1" customHeight="1" spans="1:4">
      <c r="A224" s="376">
        <f t="shared" si="3"/>
        <v>7</v>
      </c>
      <c r="B224" s="155">
        <v>2081004</v>
      </c>
      <c r="C224" s="395" t="s">
        <v>260</v>
      </c>
      <c r="D224" s="396">
        <v>4089</v>
      </c>
    </row>
    <row r="225" s="366" customFormat="1" customHeight="1" spans="1:4">
      <c r="A225" s="376">
        <f t="shared" si="3"/>
        <v>7</v>
      </c>
      <c r="B225" s="155">
        <v>2081006</v>
      </c>
      <c r="C225" s="395" t="s">
        <v>261</v>
      </c>
      <c r="D225" s="396">
        <v>7039</v>
      </c>
    </row>
    <row r="226" s="366" customFormat="1" customHeight="1" spans="1:4">
      <c r="A226" s="376">
        <f t="shared" si="3"/>
        <v>5</v>
      </c>
      <c r="B226" s="155">
        <v>20811</v>
      </c>
      <c r="C226" s="395" t="s">
        <v>262</v>
      </c>
      <c r="D226" s="396">
        <v>603</v>
      </c>
    </row>
    <row r="227" s="366" customFormat="1" customHeight="1" spans="1:4">
      <c r="A227" s="376">
        <f t="shared" si="3"/>
        <v>7</v>
      </c>
      <c r="B227" s="155">
        <v>2081101</v>
      </c>
      <c r="C227" s="395" t="s">
        <v>263</v>
      </c>
      <c r="D227" s="396">
        <v>966</v>
      </c>
    </row>
    <row r="228" s="366" customFormat="1" customHeight="1" spans="1:4">
      <c r="A228" s="376">
        <f t="shared" si="3"/>
        <v>7</v>
      </c>
      <c r="B228" s="155">
        <v>2081103</v>
      </c>
      <c r="C228" s="395" t="s">
        <v>264</v>
      </c>
      <c r="D228" s="396">
        <v>1809</v>
      </c>
    </row>
    <row r="229" s="366" customFormat="1" customHeight="1" spans="1:4">
      <c r="A229" s="376">
        <f t="shared" si="3"/>
        <v>7</v>
      </c>
      <c r="B229" s="155">
        <v>2081104</v>
      </c>
      <c r="C229" s="395" t="s">
        <v>265</v>
      </c>
      <c r="D229" s="396">
        <v>1419</v>
      </c>
    </row>
    <row r="230" s="366" customFormat="1" customHeight="1" spans="1:4">
      <c r="A230" s="376">
        <f t="shared" si="3"/>
        <v>7</v>
      </c>
      <c r="B230" s="155">
        <v>2081105</v>
      </c>
      <c r="C230" s="395" t="s">
        <v>266</v>
      </c>
      <c r="D230" s="396">
        <v>784</v>
      </c>
    </row>
    <row r="231" s="366" customFormat="1" customHeight="1" spans="1:4">
      <c r="A231" s="376">
        <f t="shared" si="3"/>
        <v>7</v>
      </c>
      <c r="B231" s="155">
        <v>2081106</v>
      </c>
      <c r="C231" s="395" t="s">
        <v>267</v>
      </c>
      <c r="D231" s="396">
        <v>4</v>
      </c>
    </row>
    <row r="232" s="366" customFormat="1" customHeight="1" spans="1:4">
      <c r="A232" s="376">
        <f t="shared" si="3"/>
        <v>7</v>
      </c>
      <c r="B232" s="155">
        <v>2081107</v>
      </c>
      <c r="C232" s="395" t="s">
        <v>268</v>
      </c>
      <c r="D232" s="396">
        <v>1454</v>
      </c>
    </row>
    <row r="233" s="366" customFormat="1" customHeight="1" spans="1:4">
      <c r="A233" s="376">
        <f t="shared" si="3"/>
        <v>7</v>
      </c>
      <c r="B233" s="155">
        <v>2081199</v>
      </c>
      <c r="C233" s="395" t="s">
        <v>269</v>
      </c>
      <c r="D233" s="396">
        <v>2612</v>
      </c>
    </row>
    <row r="234" s="366" customFormat="1" customHeight="1" spans="1:4">
      <c r="A234" s="376">
        <f t="shared" si="3"/>
        <v>5</v>
      </c>
      <c r="B234" s="155">
        <v>20816</v>
      </c>
      <c r="C234" s="395" t="s">
        <v>270</v>
      </c>
      <c r="D234" s="396">
        <v>963</v>
      </c>
    </row>
    <row r="235" s="366" customFormat="1" customHeight="1" spans="1:4">
      <c r="A235" s="376">
        <f t="shared" si="3"/>
        <v>7</v>
      </c>
      <c r="B235" s="155">
        <v>2081601</v>
      </c>
      <c r="C235" s="395" t="s">
        <v>271</v>
      </c>
      <c r="D235" s="396">
        <v>166</v>
      </c>
    </row>
    <row r="236" s="366" customFormat="1" customHeight="1" spans="1:4">
      <c r="A236" s="376">
        <f t="shared" si="3"/>
        <v>5</v>
      </c>
      <c r="B236" s="155">
        <v>20819</v>
      </c>
      <c r="C236" s="395" t="s">
        <v>272</v>
      </c>
      <c r="D236" s="396">
        <v>48</v>
      </c>
    </row>
    <row r="237" s="366" customFormat="1" customHeight="1" spans="1:4">
      <c r="A237" s="376">
        <f t="shared" si="3"/>
        <v>7</v>
      </c>
      <c r="B237" s="155">
        <v>2081901</v>
      </c>
      <c r="C237" s="395" t="s">
        <v>273</v>
      </c>
      <c r="D237" s="396">
        <v>5</v>
      </c>
    </row>
    <row r="238" s="366" customFormat="1" customHeight="1" spans="1:4">
      <c r="A238" s="376">
        <f t="shared" si="3"/>
        <v>7</v>
      </c>
      <c r="B238" s="155">
        <v>2081902</v>
      </c>
      <c r="C238" s="395" t="s">
        <v>274</v>
      </c>
      <c r="D238" s="396">
        <v>63</v>
      </c>
    </row>
    <row r="239" s="366" customFormat="1" customHeight="1" spans="1:4">
      <c r="A239" s="376">
        <f t="shared" si="3"/>
        <v>5</v>
      </c>
      <c r="B239" s="155">
        <v>20820</v>
      </c>
      <c r="C239" s="395" t="s">
        <v>275</v>
      </c>
      <c r="D239" s="396">
        <v>1367</v>
      </c>
    </row>
    <row r="240" s="366" customFormat="1" customHeight="1" spans="1:4">
      <c r="A240" s="376">
        <f t="shared" si="3"/>
        <v>7</v>
      </c>
      <c r="B240" s="155">
        <v>2082001</v>
      </c>
      <c r="C240" s="395" t="s">
        <v>276</v>
      </c>
      <c r="D240" s="396">
        <v>3170</v>
      </c>
    </row>
    <row r="241" s="366" customFormat="1" customHeight="1" spans="1:4">
      <c r="A241" s="376">
        <f t="shared" si="3"/>
        <v>7</v>
      </c>
      <c r="B241" s="155">
        <v>2082002</v>
      </c>
      <c r="C241" s="395" t="s">
        <v>277</v>
      </c>
      <c r="D241" s="396">
        <v>574</v>
      </c>
    </row>
    <row r="242" s="366" customFormat="1" customHeight="1" spans="1:4">
      <c r="A242" s="376">
        <f t="shared" si="3"/>
        <v>5</v>
      </c>
      <c r="B242" s="155">
        <v>20821</v>
      </c>
      <c r="C242" s="395" t="s">
        <v>278</v>
      </c>
      <c r="D242" s="396">
        <v>1030</v>
      </c>
    </row>
    <row r="243" s="366" customFormat="1" customHeight="1" spans="1:4">
      <c r="A243" s="376">
        <f t="shared" si="3"/>
        <v>7</v>
      </c>
      <c r="B243" s="155">
        <v>2082102</v>
      </c>
      <c r="C243" s="395" t="s">
        <v>279</v>
      </c>
      <c r="D243" s="396">
        <v>1480</v>
      </c>
    </row>
    <row r="244" s="366" customFormat="1" customHeight="1" spans="1:4">
      <c r="A244" s="376">
        <f t="shared" si="3"/>
        <v>5</v>
      </c>
      <c r="B244" s="155">
        <v>20825</v>
      </c>
      <c r="C244" s="395" t="s">
        <v>280</v>
      </c>
      <c r="D244" s="396">
        <v>86</v>
      </c>
    </row>
    <row r="245" s="366" customFormat="1" customHeight="1" spans="1:4">
      <c r="A245" s="376">
        <f t="shared" si="3"/>
        <v>7</v>
      </c>
      <c r="B245" s="155">
        <v>2082501</v>
      </c>
      <c r="C245" s="395" t="s">
        <v>281</v>
      </c>
      <c r="D245" s="396">
        <v>3276</v>
      </c>
    </row>
    <row r="246" s="366" customFormat="1" customHeight="1" spans="1:4">
      <c r="A246" s="376">
        <f t="shared" si="3"/>
        <v>7</v>
      </c>
      <c r="B246" s="155">
        <v>2082502</v>
      </c>
      <c r="C246" s="395" t="s">
        <v>98</v>
      </c>
      <c r="D246" s="396">
        <v>85</v>
      </c>
    </row>
    <row r="247" s="366" customFormat="1" customHeight="1" spans="1:4">
      <c r="A247" s="376">
        <f t="shared" si="3"/>
        <v>5</v>
      </c>
      <c r="B247" s="155">
        <v>20828</v>
      </c>
      <c r="C247" s="395" t="s">
        <v>143</v>
      </c>
      <c r="D247" s="396">
        <v>73</v>
      </c>
    </row>
    <row r="248" s="366" customFormat="1" customHeight="1" spans="1:4">
      <c r="A248" s="376">
        <f t="shared" si="3"/>
        <v>7</v>
      </c>
      <c r="B248" s="155">
        <v>2082801</v>
      </c>
      <c r="C248" s="395" t="s">
        <v>282</v>
      </c>
      <c r="D248" s="396">
        <v>262</v>
      </c>
    </row>
    <row r="249" s="366" customFormat="1" customHeight="1" spans="1:4">
      <c r="A249" s="376">
        <f t="shared" si="3"/>
        <v>7</v>
      </c>
      <c r="B249" s="155">
        <v>2082803</v>
      </c>
      <c r="C249" s="395" t="s">
        <v>283</v>
      </c>
      <c r="D249" s="396">
        <v>110</v>
      </c>
    </row>
    <row r="250" s="366" customFormat="1" customHeight="1" spans="1:4">
      <c r="A250" s="376">
        <f t="shared" si="3"/>
        <v>7</v>
      </c>
      <c r="B250" s="155">
        <v>2082804</v>
      </c>
      <c r="C250" s="395" t="s">
        <v>284</v>
      </c>
      <c r="D250" s="396">
        <v>1395</v>
      </c>
    </row>
    <row r="251" s="366" customFormat="1" customHeight="1" spans="1:4">
      <c r="A251" s="376">
        <f t="shared" si="3"/>
        <v>7</v>
      </c>
      <c r="B251" s="155">
        <v>2082899</v>
      </c>
      <c r="C251" s="395" t="s">
        <v>285</v>
      </c>
      <c r="D251" s="396">
        <v>1351</v>
      </c>
    </row>
    <row r="252" s="366" customFormat="1" customHeight="1" spans="1:4">
      <c r="A252" s="376">
        <f t="shared" si="3"/>
        <v>5</v>
      </c>
      <c r="B252" s="155">
        <v>20899</v>
      </c>
      <c r="C252" s="395" t="s">
        <v>286</v>
      </c>
      <c r="D252" s="396">
        <v>107</v>
      </c>
    </row>
    <row r="253" s="366" customFormat="1" customHeight="1" spans="1:4">
      <c r="A253" s="376">
        <f t="shared" si="3"/>
        <v>7</v>
      </c>
      <c r="B253" s="155">
        <v>2089999</v>
      </c>
      <c r="C253" s="395" t="s">
        <v>98</v>
      </c>
      <c r="D253" s="396">
        <v>104</v>
      </c>
    </row>
    <row r="254" s="366" customFormat="1" customHeight="1" spans="1:4">
      <c r="A254" s="376">
        <f t="shared" si="3"/>
        <v>3</v>
      </c>
      <c r="B254" s="155">
        <v>210</v>
      </c>
      <c r="C254" s="395" t="s">
        <v>287</v>
      </c>
      <c r="D254" s="396">
        <v>3</v>
      </c>
    </row>
    <row r="255" s="366" customFormat="1" customHeight="1" spans="1:4">
      <c r="A255" s="376">
        <f t="shared" si="3"/>
        <v>5</v>
      </c>
      <c r="B255" s="155">
        <v>21001</v>
      </c>
      <c r="C255" s="395" t="s">
        <v>288</v>
      </c>
      <c r="D255" s="396">
        <v>27643</v>
      </c>
    </row>
    <row r="256" s="366" customFormat="1" customHeight="1" spans="1:4">
      <c r="A256" s="376">
        <f t="shared" si="3"/>
        <v>7</v>
      </c>
      <c r="B256" s="155">
        <v>2100101</v>
      </c>
      <c r="C256" s="395" t="s">
        <v>289</v>
      </c>
      <c r="D256" s="396">
        <v>4742</v>
      </c>
    </row>
    <row r="257" s="366" customFormat="1" customHeight="1" spans="1:4">
      <c r="A257" s="376">
        <f t="shared" si="3"/>
        <v>7</v>
      </c>
      <c r="B257" s="155">
        <v>2100103</v>
      </c>
      <c r="C257" s="395" t="s">
        <v>290</v>
      </c>
      <c r="D257" s="396">
        <v>22901</v>
      </c>
    </row>
    <row r="258" s="366" customFormat="1" customHeight="1" spans="1:4">
      <c r="A258" s="376">
        <f t="shared" si="3"/>
        <v>7</v>
      </c>
      <c r="B258" s="155">
        <v>2100199</v>
      </c>
      <c r="C258" s="395" t="s">
        <v>291</v>
      </c>
      <c r="D258" s="396">
        <v>2069</v>
      </c>
    </row>
    <row r="259" s="366" customFormat="1" customHeight="1" spans="1:4">
      <c r="A259" s="376">
        <f t="shared" si="3"/>
        <v>5</v>
      </c>
      <c r="B259" s="155">
        <v>21002</v>
      </c>
      <c r="C259" s="395" t="s">
        <v>292</v>
      </c>
      <c r="D259" s="396">
        <v>2050</v>
      </c>
    </row>
    <row r="260" s="366" customFormat="1" customHeight="1" spans="1:4">
      <c r="A260" s="376">
        <f t="shared" ref="A260:A323" si="4">LEN(B260)</f>
        <v>7</v>
      </c>
      <c r="B260" s="155">
        <v>2100201</v>
      </c>
      <c r="C260" s="395" t="s">
        <v>293</v>
      </c>
      <c r="D260" s="396">
        <v>19</v>
      </c>
    </row>
    <row r="261" s="366" customFormat="1" customHeight="1" spans="1:4">
      <c r="A261" s="376">
        <f t="shared" si="4"/>
        <v>7</v>
      </c>
      <c r="B261" s="155">
        <v>2100202</v>
      </c>
      <c r="C261" s="395" t="s">
        <v>294</v>
      </c>
      <c r="D261" s="396">
        <v>4463</v>
      </c>
    </row>
    <row r="262" s="366" customFormat="1" customHeight="1" spans="1:4">
      <c r="A262" s="376">
        <f t="shared" si="4"/>
        <v>7</v>
      </c>
      <c r="B262" s="155">
        <v>2100205</v>
      </c>
      <c r="C262" s="395" t="s">
        <v>295</v>
      </c>
      <c r="D262" s="396">
        <v>4463</v>
      </c>
    </row>
    <row r="263" s="366" customFormat="1" customHeight="1" spans="1:4">
      <c r="A263" s="376">
        <f t="shared" si="4"/>
        <v>7</v>
      </c>
      <c r="B263" s="155">
        <v>2100206</v>
      </c>
      <c r="C263" s="395" t="s">
        <v>296</v>
      </c>
      <c r="D263" s="396">
        <v>436</v>
      </c>
    </row>
    <row r="264" s="366" customFormat="1" customHeight="1" spans="1:4">
      <c r="A264" s="376">
        <f t="shared" si="4"/>
        <v>7</v>
      </c>
      <c r="B264" s="155">
        <v>2100299</v>
      </c>
      <c r="C264" s="395" t="s">
        <v>297</v>
      </c>
      <c r="D264" s="396">
        <v>43</v>
      </c>
    </row>
    <row r="265" s="366" customFormat="1" customHeight="1" spans="1:4">
      <c r="A265" s="376">
        <f t="shared" si="4"/>
        <v>5</v>
      </c>
      <c r="B265" s="155">
        <v>21003</v>
      </c>
      <c r="C265" s="395" t="s">
        <v>298</v>
      </c>
      <c r="D265" s="396">
        <v>393</v>
      </c>
    </row>
    <row r="266" s="366" customFormat="1" customHeight="1" spans="1:4">
      <c r="A266" s="376">
        <f t="shared" si="4"/>
        <v>7</v>
      </c>
      <c r="B266" s="155">
        <v>2100301</v>
      </c>
      <c r="C266" s="395" t="s">
        <v>299</v>
      </c>
      <c r="D266" s="396">
        <v>571</v>
      </c>
    </row>
    <row r="267" s="366" customFormat="1" customHeight="1" spans="1:4">
      <c r="A267" s="376">
        <f t="shared" si="4"/>
        <v>7</v>
      </c>
      <c r="B267" s="155">
        <v>2100302</v>
      </c>
      <c r="C267" s="395" t="s">
        <v>98</v>
      </c>
      <c r="D267" s="396">
        <v>266</v>
      </c>
    </row>
    <row r="268" s="366" customFormat="1" customHeight="1" spans="1:4">
      <c r="A268" s="376">
        <f t="shared" si="4"/>
        <v>5</v>
      </c>
      <c r="B268" s="155">
        <v>21004</v>
      </c>
      <c r="C268" s="395" t="s">
        <v>143</v>
      </c>
      <c r="D268" s="396">
        <v>150</v>
      </c>
    </row>
    <row r="269" s="366" customFormat="1" customHeight="1" spans="1:4">
      <c r="A269" s="376">
        <f t="shared" si="4"/>
        <v>7</v>
      </c>
      <c r="B269" s="155">
        <v>2100401</v>
      </c>
      <c r="C269" s="395" t="s">
        <v>300</v>
      </c>
      <c r="D269" s="396">
        <v>17</v>
      </c>
    </row>
    <row r="270" s="366" customFormat="1" customHeight="1" spans="1:4">
      <c r="A270" s="376">
        <f t="shared" si="4"/>
        <v>7</v>
      </c>
      <c r="B270" s="155">
        <v>2100402</v>
      </c>
      <c r="C270" s="395" t="s">
        <v>301</v>
      </c>
      <c r="D270" s="396">
        <v>138</v>
      </c>
    </row>
    <row r="271" s="366" customFormat="1" customHeight="1" spans="1:4">
      <c r="A271" s="376">
        <f t="shared" si="4"/>
        <v>7</v>
      </c>
      <c r="B271" s="155">
        <v>2100403</v>
      </c>
      <c r="C271" s="395" t="s">
        <v>302</v>
      </c>
      <c r="D271" s="396">
        <v>2264</v>
      </c>
    </row>
    <row r="272" s="366" customFormat="1" customHeight="1" spans="1:4">
      <c r="A272" s="376">
        <f t="shared" si="4"/>
        <v>7</v>
      </c>
      <c r="B272" s="155">
        <v>2100408</v>
      </c>
      <c r="C272" s="395" t="s">
        <v>303</v>
      </c>
      <c r="D272" s="396">
        <v>2264</v>
      </c>
    </row>
    <row r="273" s="366" customFormat="1" customHeight="1" spans="1:4">
      <c r="A273" s="376">
        <f t="shared" si="4"/>
        <v>7</v>
      </c>
      <c r="B273" s="155">
        <v>2100409</v>
      </c>
      <c r="C273" s="395" t="s">
        <v>304</v>
      </c>
      <c r="D273" s="396">
        <v>46953</v>
      </c>
    </row>
    <row r="274" s="366" customFormat="1" customHeight="1" spans="1:4">
      <c r="A274" s="376">
        <f t="shared" si="4"/>
        <v>7</v>
      </c>
      <c r="B274" s="155">
        <v>2100410</v>
      </c>
      <c r="C274" s="395" t="s">
        <v>305</v>
      </c>
      <c r="D274" s="396">
        <v>1455</v>
      </c>
    </row>
    <row r="275" s="366" customFormat="1" customHeight="1" spans="1:4">
      <c r="A275" s="376">
        <f t="shared" si="4"/>
        <v>7</v>
      </c>
      <c r="B275" s="155">
        <v>2100499</v>
      </c>
      <c r="C275" s="395" t="s">
        <v>98</v>
      </c>
      <c r="D275" s="396">
        <v>435</v>
      </c>
    </row>
    <row r="276" s="366" customFormat="1" customHeight="1" spans="1:4">
      <c r="A276" s="376">
        <f t="shared" si="4"/>
        <v>5</v>
      </c>
      <c r="B276" s="155">
        <v>21007</v>
      </c>
      <c r="C276" s="395" t="s">
        <v>143</v>
      </c>
      <c r="D276" s="396">
        <v>392</v>
      </c>
    </row>
    <row r="277" s="366" customFormat="1" customHeight="1" spans="1:4">
      <c r="A277" s="376">
        <f t="shared" si="4"/>
        <v>7</v>
      </c>
      <c r="B277" s="155">
        <v>2100717</v>
      </c>
      <c r="C277" s="395" t="s">
        <v>306</v>
      </c>
      <c r="D277" s="396">
        <v>628</v>
      </c>
    </row>
    <row r="278" s="366" customFormat="1" customHeight="1" spans="1:4">
      <c r="A278" s="376">
        <f t="shared" si="4"/>
        <v>5</v>
      </c>
      <c r="B278" s="155">
        <v>21011</v>
      </c>
      <c r="C278" s="395" t="s">
        <v>307</v>
      </c>
      <c r="D278" s="396">
        <v>4614</v>
      </c>
    </row>
    <row r="279" s="366" customFormat="1" customHeight="1" spans="1:4">
      <c r="A279" s="376">
        <f t="shared" si="4"/>
        <v>7</v>
      </c>
      <c r="B279" s="155">
        <v>2101101</v>
      </c>
      <c r="C279" s="395" t="s">
        <v>308</v>
      </c>
      <c r="D279" s="396">
        <v>2501</v>
      </c>
    </row>
    <row r="280" s="366" customFormat="1" customHeight="1" spans="1:4">
      <c r="A280" s="376">
        <f t="shared" si="4"/>
        <v>7</v>
      </c>
      <c r="B280" s="155">
        <v>2101102</v>
      </c>
      <c r="C280" s="395" t="s">
        <v>309</v>
      </c>
      <c r="D280" s="396">
        <v>388</v>
      </c>
    </row>
    <row r="281" s="366" customFormat="1" customHeight="1" spans="1:4">
      <c r="A281" s="376">
        <f t="shared" si="4"/>
        <v>7</v>
      </c>
      <c r="B281" s="155">
        <v>2101103</v>
      </c>
      <c r="C281" s="395" t="s">
        <v>310</v>
      </c>
      <c r="D281" s="396">
        <v>725</v>
      </c>
    </row>
    <row r="282" s="366" customFormat="1" customHeight="1" spans="1:4">
      <c r="A282" s="376">
        <f t="shared" si="4"/>
        <v>7</v>
      </c>
      <c r="B282" s="155">
        <v>2101199</v>
      </c>
      <c r="C282" s="395" t="s">
        <v>311</v>
      </c>
      <c r="D282" s="396">
        <v>1000</v>
      </c>
    </row>
    <row r="283" s="366" customFormat="1" customHeight="1" spans="1:4">
      <c r="A283" s="376">
        <f t="shared" si="4"/>
        <v>5</v>
      </c>
      <c r="B283" s="155">
        <v>21012</v>
      </c>
      <c r="C283" s="395" t="s">
        <v>312</v>
      </c>
      <c r="D283" s="396">
        <v>8350</v>
      </c>
    </row>
    <row r="284" s="366" customFormat="1" customHeight="1" spans="1:4">
      <c r="A284" s="376">
        <f t="shared" si="4"/>
        <v>7</v>
      </c>
      <c r="B284" s="155">
        <v>2101202</v>
      </c>
      <c r="C284" s="395" t="s">
        <v>313</v>
      </c>
      <c r="D284" s="396">
        <v>973</v>
      </c>
    </row>
    <row r="285" s="366" customFormat="1" customHeight="1" spans="1:4">
      <c r="A285" s="376">
        <f t="shared" si="4"/>
        <v>5</v>
      </c>
      <c r="B285" s="155">
        <v>21013</v>
      </c>
      <c r="C285" s="395" t="s">
        <v>314</v>
      </c>
      <c r="D285" s="396">
        <v>7095</v>
      </c>
    </row>
    <row r="286" s="366" customFormat="1" customHeight="1" spans="1:4">
      <c r="A286" s="376">
        <f t="shared" si="4"/>
        <v>7</v>
      </c>
      <c r="B286" s="155">
        <v>2101301</v>
      </c>
      <c r="C286" s="395" t="s">
        <v>315</v>
      </c>
      <c r="D286" s="396">
        <v>282</v>
      </c>
    </row>
    <row r="287" s="366" customFormat="1" customHeight="1" spans="1:4">
      <c r="A287" s="376">
        <f t="shared" si="4"/>
        <v>7</v>
      </c>
      <c r="B287" s="155">
        <v>2101399</v>
      </c>
      <c r="C287" s="395" t="s">
        <v>316</v>
      </c>
      <c r="D287" s="396">
        <v>6949</v>
      </c>
    </row>
    <row r="288" s="366" customFormat="1" customHeight="1" spans="1:4">
      <c r="A288" s="376">
        <f t="shared" si="4"/>
        <v>5</v>
      </c>
      <c r="B288" s="155">
        <v>21014</v>
      </c>
      <c r="C288" s="395" t="s">
        <v>317</v>
      </c>
      <c r="D288" s="396">
        <v>992</v>
      </c>
    </row>
    <row r="289" s="366" customFormat="1" customHeight="1" spans="1:4">
      <c r="A289" s="376">
        <f t="shared" si="4"/>
        <v>7</v>
      </c>
      <c r="B289" s="155">
        <v>2101401</v>
      </c>
      <c r="C289" s="395" t="s">
        <v>318</v>
      </c>
      <c r="D289" s="396">
        <v>510</v>
      </c>
    </row>
    <row r="290" s="366" customFormat="1" customHeight="1" spans="1:4">
      <c r="A290" s="376">
        <f t="shared" si="4"/>
        <v>5</v>
      </c>
      <c r="B290" s="155">
        <v>21015</v>
      </c>
      <c r="C290" s="395" t="s">
        <v>319</v>
      </c>
      <c r="D290" s="396">
        <v>529</v>
      </c>
    </row>
    <row r="291" s="366" customFormat="1" customHeight="1" spans="1:4">
      <c r="A291" s="376">
        <f t="shared" si="4"/>
        <v>7</v>
      </c>
      <c r="B291" s="155">
        <v>2101501</v>
      </c>
      <c r="C291" s="395" t="s">
        <v>320</v>
      </c>
      <c r="D291" s="396">
        <v>318</v>
      </c>
    </row>
    <row r="292" s="366" customFormat="1" customHeight="1" spans="1:4">
      <c r="A292" s="376">
        <f t="shared" si="4"/>
        <v>7</v>
      </c>
      <c r="B292" s="155">
        <v>2101503</v>
      </c>
      <c r="C292" s="395" t="s">
        <v>321</v>
      </c>
      <c r="D292" s="396">
        <v>4348</v>
      </c>
    </row>
    <row r="293" s="384" customFormat="1" customHeight="1" spans="1:4">
      <c r="A293" s="376">
        <f t="shared" si="4"/>
        <v>7</v>
      </c>
      <c r="B293" s="155">
        <v>2101506</v>
      </c>
      <c r="C293" s="395" t="s">
        <v>322</v>
      </c>
      <c r="D293" s="396">
        <v>252</v>
      </c>
    </row>
    <row r="294" s="384" customFormat="1" customHeight="1" spans="1:4">
      <c r="A294" s="376">
        <f t="shared" si="4"/>
        <v>7</v>
      </c>
      <c r="B294" s="155">
        <v>2101599</v>
      </c>
      <c r="C294" s="395" t="s">
        <v>323</v>
      </c>
      <c r="D294" s="396">
        <v>110</v>
      </c>
    </row>
    <row r="295" s="384" customFormat="1" customHeight="1" spans="1:4">
      <c r="A295" s="376">
        <f t="shared" si="4"/>
        <v>5</v>
      </c>
      <c r="B295" s="155">
        <v>21099</v>
      </c>
      <c r="C295" s="395" t="s">
        <v>324</v>
      </c>
      <c r="D295" s="396">
        <v>110</v>
      </c>
    </row>
    <row r="296" s="384" customFormat="1" customHeight="1" spans="1:4">
      <c r="A296" s="376">
        <f t="shared" si="4"/>
        <v>7</v>
      </c>
      <c r="B296" s="155">
        <v>2109999</v>
      </c>
      <c r="C296" s="395" t="s">
        <v>325</v>
      </c>
      <c r="D296" s="396">
        <v>923</v>
      </c>
    </row>
    <row r="297" s="384" customFormat="1" customHeight="1" spans="1:4">
      <c r="A297" s="376">
        <f t="shared" si="4"/>
        <v>3</v>
      </c>
      <c r="B297" s="155">
        <v>211</v>
      </c>
      <c r="C297" s="395" t="s">
        <v>326</v>
      </c>
      <c r="D297" s="396">
        <v>923</v>
      </c>
    </row>
    <row r="298" s="384" customFormat="1" customHeight="1" spans="1:4">
      <c r="A298" s="376">
        <f t="shared" si="4"/>
        <v>5</v>
      </c>
      <c r="B298" s="155">
        <v>21101</v>
      </c>
      <c r="C298" s="395" t="s">
        <v>327</v>
      </c>
      <c r="D298" s="396">
        <v>16602</v>
      </c>
    </row>
    <row r="299" s="384" customFormat="1" customHeight="1" spans="1:4">
      <c r="A299" s="376">
        <f t="shared" si="4"/>
        <v>7</v>
      </c>
      <c r="B299" s="155">
        <v>2110101</v>
      </c>
      <c r="C299" s="395" t="s">
        <v>328</v>
      </c>
      <c r="D299" s="396">
        <v>3612</v>
      </c>
    </row>
    <row r="300" s="384" customFormat="1" customHeight="1" spans="1:4">
      <c r="A300" s="376">
        <f t="shared" si="4"/>
        <v>7</v>
      </c>
      <c r="B300" s="155">
        <v>2110103</v>
      </c>
      <c r="C300" s="395" t="s">
        <v>329</v>
      </c>
      <c r="D300" s="396">
        <v>9433</v>
      </c>
    </row>
    <row r="301" s="384" customFormat="1" customHeight="1" spans="1:4">
      <c r="A301" s="376">
        <f t="shared" si="4"/>
        <v>7</v>
      </c>
      <c r="B301" s="155">
        <v>2110199</v>
      </c>
      <c r="C301" s="395" t="s">
        <v>330</v>
      </c>
      <c r="D301" s="396">
        <v>3557</v>
      </c>
    </row>
    <row r="302" s="384" customFormat="1" customHeight="1" spans="1:4">
      <c r="A302" s="376">
        <f t="shared" si="4"/>
        <v>5</v>
      </c>
      <c r="B302" s="155">
        <v>21102</v>
      </c>
      <c r="C302" s="395" t="s">
        <v>331</v>
      </c>
      <c r="D302" s="396">
        <v>1661</v>
      </c>
    </row>
    <row r="303" s="384" customFormat="1" customHeight="1" spans="1:4">
      <c r="A303" s="376">
        <f t="shared" si="4"/>
        <v>7</v>
      </c>
      <c r="B303" s="155">
        <v>2110299</v>
      </c>
      <c r="C303" s="395" t="s">
        <v>332</v>
      </c>
      <c r="D303" s="396">
        <v>1661</v>
      </c>
    </row>
    <row r="304" s="384" customFormat="1" customHeight="1" spans="1:4">
      <c r="A304" s="376">
        <f t="shared" si="4"/>
        <v>5</v>
      </c>
      <c r="B304" s="155">
        <v>21103</v>
      </c>
      <c r="C304" s="395" t="s">
        <v>333</v>
      </c>
      <c r="D304" s="396">
        <v>3497</v>
      </c>
    </row>
    <row r="305" s="384" customFormat="1" customHeight="1" spans="1:4">
      <c r="A305" s="376">
        <f t="shared" si="4"/>
        <v>7</v>
      </c>
      <c r="B305" s="155">
        <v>2110302</v>
      </c>
      <c r="C305" s="395" t="s">
        <v>334</v>
      </c>
      <c r="D305" s="396">
        <v>3472</v>
      </c>
    </row>
    <row r="306" s="384" customFormat="1" customHeight="1" spans="1:4">
      <c r="A306" s="376">
        <f t="shared" si="4"/>
        <v>7</v>
      </c>
      <c r="B306" s="155">
        <v>2110304</v>
      </c>
      <c r="C306" s="395" t="s">
        <v>335</v>
      </c>
      <c r="D306" s="396">
        <v>25</v>
      </c>
    </row>
    <row r="307" s="384" customFormat="1" customHeight="1" spans="1:4">
      <c r="A307" s="376">
        <f t="shared" si="4"/>
        <v>7</v>
      </c>
      <c r="B307" s="155">
        <v>2110399</v>
      </c>
      <c r="C307" s="395" t="s">
        <v>336</v>
      </c>
      <c r="D307" s="396">
        <v>488</v>
      </c>
    </row>
    <row r="308" s="384" customFormat="1" customHeight="1" spans="1:4">
      <c r="A308" s="376">
        <f t="shared" si="4"/>
        <v>5</v>
      </c>
      <c r="B308" s="155">
        <v>21104</v>
      </c>
      <c r="C308" s="395" t="s">
        <v>337</v>
      </c>
      <c r="D308" s="396">
        <v>488</v>
      </c>
    </row>
    <row r="309" s="384" customFormat="1" customHeight="1" spans="1:4">
      <c r="A309" s="376">
        <f t="shared" si="4"/>
        <v>7</v>
      </c>
      <c r="B309" s="155">
        <v>2110402</v>
      </c>
      <c r="C309" s="395" t="s">
        <v>338</v>
      </c>
      <c r="D309" s="396">
        <v>1120</v>
      </c>
    </row>
    <row r="310" s="366" customFormat="1" customHeight="1" spans="1:4">
      <c r="A310" s="376">
        <f t="shared" si="4"/>
        <v>5</v>
      </c>
      <c r="B310" s="155">
        <v>21105</v>
      </c>
      <c r="C310" s="395" t="s">
        <v>98</v>
      </c>
      <c r="D310" s="396">
        <v>417</v>
      </c>
    </row>
    <row r="311" s="366" customFormat="1" customHeight="1" spans="1:4">
      <c r="A311" s="376">
        <f t="shared" si="4"/>
        <v>7</v>
      </c>
      <c r="B311" s="155">
        <v>2110501</v>
      </c>
      <c r="C311" s="395" t="s">
        <v>143</v>
      </c>
      <c r="D311" s="396">
        <v>171</v>
      </c>
    </row>
    <row r="312" s="366" customFormat="1" customHeight="1" spans="1:4">
      <c r="A312" s="376">
        <f t="shared" si="4"/>
        <v>7</v>
      </c>
      <c r="B312" s="155">
        <v>2110599</v>
      </c>
      <c r="C312" s="395" t="s">
        <v>339</v>
      </c>
      <c r="D312" s="396">
        <v>34</v>
      </c>
    </row>
    <row r="313" s="366" customFormat="1" customHeight="1" spans="1:4">
      <c r="A313" s="376">
        <f t="shared" si="4"/>
        <v>5</v>
      </c>
      <c r="B313" s="155">
        <v>21106</v>
      </c>
      <c r="C313" s="395" t="s">
        <v>340</v>
      </c>
      <c r="D313" s="396">
        <v>498</v>
      </c>
    </row>
    <row r="314" s="366" customFormat="1" customHeight="1" spans="1:4">
      <c r="A314" s="376">
        <f t="shared" si="4"/>
        <v>7</v>
      </c>
      <c r="B314" s="155">
        <v>2110699</v>
      </c>
      <c r="C314" s="395" t="s">
        <v>341</v>
      </c>
      <c r="D314" s="396">
        <v>1184</v>
      </c>
    </row>
    <row r="315" s="366" customFormat="1" customHeight="1" spans="1:4">
      <c r="A315" s="376">
        <f t="shared" si="4"/>
        <v>5</v>
      </c>
      <c r="B315" s="155">
        <v>21199</v>
      </c>
      <c r="C315" s="395" t="s">
        <v>342</v>
      </c>
      <c r="D315" s="396">
        <v>1184</v>
      </c>
    </row>
    <row r="316" s="366" customFormat="1" customHeight="1" spans="1:4">
      <c r="A316" s="376">
        <f t="shared" si="4"/>
        <v>7</v>
      </c>
      <c r="B316" s="155">
        <v>2119999</v>
      </c>
      <c r="C316" s="395" t="s">
        <v>343</v>
      </c>
      <c r="D316" s="396">
        <v>16248</v>
      </c>
    </row>
    <row r="317" s="366" customFormat="1" customHeight="1" spans="1:4">
      <c r="A317" s="376">
        <f t="shared" si="4"/>
        <v>3</v>
      </c>
      <c r="B317" s="155">
        <v>212</v>
      </c>
      <c r="C317" s="395" t="s">
        <v>344</v>
      </c>
      <c r="D317" s="396">
        <v>1825</v>
      </c>
    </row>
    <row r="318" s="366" customFormat="1" customHeight="1" spans="1:4">
      <c r="A318" s="376">
        <f t="shared" si="4"/>
        <v>5</v>
      </c>
      <c r="B318" s="155">
        <v>21201</v>
      </c>
      <c r="C318" s="395" t="s">
        <v>98</v>
      </c>
      <c r="D318" s="396">
        <v>417</v>
      </c>
    </row>
    <row r="319" s="366" customFormat="1" customHeight="1" spans="1:4">
      <c r="A319" s="376">
        <f t="shared" si="4"/>
        <v>7</v>
      </c>
      <c r="B319" s="155">
        <v>2120101</v>
      </c>
      <c r="C319" s="395" t="s">
        <v>143</v>
      </c>
      <c r="D319" s="396">
        <v>468</v>
      </c>
    </row>
    <row r="320" s="366" customFormat="1" customHeight="1" spans="1:4">
      <c r="A320" s="376">
        <f t="shared" si="4"/>
        <v>7</v>
      </c>
      <c r="B320" s="155">
        <v>2120103</v>
      </c>
      <c r="C320" s="395" t="s">
        <v>345</v>
      </c>
      <c r="D320" s="396">
        <v>940</v>
      </c>
    </row>
    <row r="321" s="366" customFormat="1" customHeight="1" spans="1:4">
      <c r="A321" s="376">
        <f t="shared" si="4"/>
        <v>7</v>
      </c>
      <c r="B321" s="155">
        <v>2120104</v>
      </c>
      <c r="C321" s="395" t="s">
        <v>346</v>
      </c>
      <c r="D321" s="396">
        <v>3</v>
      </c>
    </row>
    <row r="322" s="366" customFormat="1" customHeight="1" spans="1:4">
      <c r="A322" s="376">
        <f t="shared" si="4"/>
        <v>7</v>
      </c>
      <c r="B322" s="155">
        <v>2120106</v>
      </c>
      <c r="C322" s="395" t="s">
        <v>347</v>
      </c>
      <c r="D322" s="396">
        <v>3</v>
      </c>
    </row>
    <row r="323" s="366" customFormat="1" customHeight="1" spans="1:4">
      <c r="A323" s="376">
        <f t="shared" si="4"/>
        <v>7</v>
      </c>
      <c r="B323" s="155">
        <v>2120199</v>
      </c>
      <c r="C323" s="395" t="s">
        <v>348</v>
      </c>
      <c r="D323" s="396">
        <v>6129</v>
      </c>
    </row>
    <row r="324" s="366" customFormat="1" customHeight="1" spans="1:4">
      <c r="A324" s="376">
        <f t="shared" ref="A324:A387" si="5">LEN(B324)</f>
        <v>5</v>
      </c>
      <c r="B324" s="155">
        <v>21202</v>
      </c>
      <c r="C324" s="395" t="s">
        <v>349</v>
      </c>
      <c r="D324" s="396">
        <v>11</v>
      </c>
    </row>
    <row r="325" s="366" customFormat="1" customHeight="1" spans="1:4">
      <c r="A325" s="376">
        <f t="shared" si="5"/>
        <v>7</v>
      </c>
      <c r="B325" s="155">
        <v>2120201</v>
      </c>
      <c r="C325" s="395" t="s">
        <v>350</v>
      </c>
      <c r="D325" s="396">
        <v>46</v>
      </c>
    </row>
    <row r="326" s="366" customFormat="1" customHeight="1" spans="1:4">
      <c r="A326" s="376">
        <f t="shared" si="5"/>
        <v>5</v>
      </c>
      <c r="B326" s="155">
        <v>21203</v>
      </c>
      <c r="C326" s="395" t="s">
        <v>351</v>
      </c>
      <c r="D326" s="396">
        <v>567</v>
      </c>
    </row>
    <row r="327" s="366" customFormat="1" customHeight="1" spans="1:4">
      <c r="A327" s="376">
        <f t="shared" si="5"/>
        <v>7</v>
      </c>
      <c r="B327" s="155">
        <v>2120399</v>
      </c>
      <c r="C327" s="395" t="s">
        <v>352</v>
      </c>
      <c r="D327" s="396">
        <v>630</v>
      </c>
    </row>
    <row r="328" s="366" customFormat="1" customHeight="1" spans="1:4">
      <c r="A328" s="376">
        <f t="shared" si="5"/>
        <v>5</v>
      </c>
      <c r="B328" s="155">
        <v>21205</v>
      </c>
      <c r="C328" s="395" t="s">
        <v>353</v>
      </c>
      <c r="D328" s="396">
        <v>4875</v>
      </c>
    </row>
    <row r="329" s="366" customFormat="1" customHeight="1" spans="1:4">
      <c r="A329" s="376">
        <f t="shared" si="5"/>
        <v>7</v>
      </c>
      <c r="B329" s="155">
        <v>2120501</v>
      </c>
      <c r="C329" s="395" t="s">
        <v>354</v>
      </c>
      <c r="D329" s="396">
        <v>830</v>
      </c>
    </row>
    <row r="330" s="366" customFormat="1" customHeight="1" spans="1:4">
      <c r="A330" s="376">
        <f t="shared" si="5"/>
        <v>5</v>
      </c>
      <c r="B330" s="155">
        <v>21299</v>
      </c>
      <c r="C330" s="395" t="s">
        <v>355</v>
      </c>
      <c r="D330" s="396">
        <v>291</v>
      </c>
    </row>
    <row r="331" s="366" customFormat="1" customHeight="1" spans="1:4">
      <c r="A331" s="376">
        <f t="shared" si="5"/>
        <v>7</v>
      </c>
      <c r="B331" s="155">
        <v>2129999</v>
      </c>
      <c r="C331" s="395" t="s">
        <v>356</v>
      </c>
      <c r="D331" s="396">
        <v>106</v>
      </c>
    </row>
    <row r="332" s="366" customFormat="1" customHeight="1" spans="1:4">
      <c r="A332" s="376">
        <f t="shared" si="5"/>
        <v>3</v>
      </c>
      <c r="B332" s="155">
        <v>213</v>
      </c>
      <c r="C332" s="395" t="s">
        <v>357</v>
      </c>
      <c r="D332" s="396">
        <v>433</v>
      </c>
    </row>
    <row r="333" s="366" customFormat="1" customHeight="1" spans="1:4">
      <c r="A333" s="376">
        <f t="shared" si="5"/>
        <v>5</v>
      </c>
      <c r="B333" s="155">
        <v>21301</v>
      </c>
      <c r="C333" s="395" t="s">
        <v>358</v>
      </c>
      <c r="D333" s="396">
        <v>2268</v>
      </c>
    </row>
    <row r="334" s="366" customFormat="1" customHeight="1" spans="1:4">
      <c r="A334" s="376">
        <f t="shared" si="5"/>
        <v>7</v>
      </c>
      <c r="B334" s="155">
        <v>2130101</v>
      </c>
      <c r="C334" s="395" t="s">
        <v>359</v>
      </c>
      <c r="D334" s="396">
        <v>1822</v>
      </c>
    </row>
    <row r="335" s="366" customFormat="1" customHeight="1" spans="1:4">
      <c r="A335" s="376">
        <f t="shared" si="5"/>
        <v>7</v>
      </c>
      <c r="B335" s="155">
        <v>2130104</v>
      </c>
      <c r="C335" s="395" t="s">
        <v>360</v>
      </c>
      <c r="D335" s="396">
        <v>446</v>
      </c>
    </row>
    <row r="336" s="366" customFormat="1" customHeight="1" spans="1:4">
      <c r="A336" s="376">
        <f t="shared" si="5"/>
        <v>7</v>
      </c>
      <c r="B336" s="155">
        <v>2130108</v>
      </c>
      <c r="C336" s="395" t="s">
        <v>361</v>
      </c>
      <c r="D336" s="396">
        <v>4918</v>
      </c>
    </row>
    <row r="337" s="366" customFormat="1" customHeight="1" spans="1:4">
      <c r="A337" s="376">
        <f t="shared" si="5"/>
        <v>7</v>
      </c>
      <c r="B337" s="155">
        <v>2130122</v>
      </c>
      <c r="C337" s="395" t="s">
        <v>362</v>
      </c>
      <c r="D337" s="396">
        <v>4750</v>
      </c>
    </row>
    <row r="338" s="366" customFormat="1" customHeight="1" spans="1:4">
      <c r="A338" s="376">
        <f t="shared" si="5"/>
        <v>7</v>
      </c>
      <c r="B338" s="155">
        <v>2130124</v>
      </c>
      <c r="C338" s="395" t="s">
        <v>363</v>
      </c>
      <c r="D338" s="396">
        <v>168</v>
      </c>
    </row>
    <row r="339" s="366" customFormat="1" customHeight="1" spans="1:4">
      <c r="A339" s="376">
        <f t="shared" si="5"/>
        <v>7</v>
      </c>
      <c r="B339" s="155">
        <v>2130135</v>
      </c>
      <c r="C339" s="395" t="s">
        <v>364</v>
      </c>
      <c r="D339" s="396">
        <v>275</v>
      </c>
    </row>
    <row r="340" s="366" customFormat="1" customHeight="1" spans="1:4">
      <c r="A340" s="376">
        <f t="shared" si="5"/>
        <v>7</v>
      </c>
      <c r="B340" s="155">
        <v>2130148</v>
      </c>
      <c r="C340" s="395" t="s">
        <v>365</v>
      </c>
      <c r="D340" s="396">
        <v>275</v>
      </c>
    </row>
    <row r="341" s="366" customFormat="1" customHeight="1" spans="1:4">
      <c r="A341" s="376">
        <f t="shared" si="5"/>
        <v>7</v>
      </c>
      <c r="B341" s="155">
        <v>2130153</v>
      </c>
      <c r="C341" s="395" t="s">
        <v>366</v>
      </c>
      <c r="D341" s="396">
        <v>8942</v>
      </c>
    </row>
    <row r="342" s="366" customFormat="1" customHeight="1" spans="1:4">
      <c r="A342" s="376">
        <f t="shared" si="5"/>
        <v>7</v>
      </c>
      <c r="B342" s="155">
        <v>2130199</v>
      </c>
      <c r="C342" s="395" t="s">
        <v>367</v>
      </c>
      <c r="D342" s="396">
        <v>7816</v>
      </c>
    </row>
    <row r="343" s="366" customFormat="1" customHeight="1" spans="1:4">
      <c r="A343" s="376">
        <f t="shared" si="5"/>
        <v>5</v>
      </c>
      <c r="B343" s="155">
        <v>21302</v>
      </c>
      <c r="C343" s="395" t="s">
        <v>98</v>
      </c>
      <c r="D343" s="396">
        <v>464</v>
      </c>
    </row>
    <row r="344" s="366" customFormat="1" customHeight="1" spans="1:4">
      <c r="A344" s="376">
        <f t="shared" si="5"/>
        <v>7</v>
      </c>
      <c r="B344" s="155">
        <v>2130201</v>
      </c>
      <c r="C344" s="395" t="s">
        <v>143</v>
      </c>
      <c r="D344" s="396">
        <v>1621</v>
      </c>
    </row>
    <row r="345" s="366" customFormat="1" customHeight="1" spans="1:4">
      <c r="A345" s="376">
        <f t="shared" si="5"/>
        <v>7</v>
      </c>
      <c r="B345" s="155">
        <v>2130204</v>
      </c>
      <c r="C345" s="395" t="s">
        <v>368</v>
      </c>
      <c r="D345" s="396">
        <v>1175</v>
      </c>
    </row>
    <row r="346" s="366" customFormat="1" customHeight="1" spans="1:4">
      <c r="A346" s="376">
        <f t="shared" si="5"/>
        <v>7</v>
      </c>
      <c r="B346" s="155">
        <v>2130205</v>
      </c>
      <c r="C346" s="395" t="s">
        <v>369</v>
      </c>
      <c r="D346" s="396">
        <v>4556</v>
      </c>
    </row>
    <row r="347" s="366" customFormat="1" customHeight="1" spans="1:4">
      <c r="A347" s="376">
        <f t="shared" si="5"/>
        <v>7</v>
      </c>
      <c r="B347" s="155">
        <v>2130206</v>
      </c>
      <c r="C347" s="395" t="s">
        <v>370</v>
      </c>
      <c r="D347" s="396">
        <v>393</v>
      </c>
    </row>
    <row r="348" s="366" customFormat="1" customHeight="1" spans="1:4">
      <c r="A348" s="376">
        <f t="shared" si="5"/>
        <v>7</v>
      </c>
      <c r="B348" s="155">
        <v>2130207</v>
      </c>
      <c r="C348" s="395" t="s">
        <v>371</v>
      </c>
      <c r="D348" s="396">
        <v>393</v>
      </c>
    </row>
    <row r="349" s="366" customFormat="1" customHeight="1" spans="1:4">
      <c r="A349" s="376">
        <f t="shared" si="5"/>
        <v>7</v>
      </c>
      <c r="B349" s="155">
        <v>2130209</v>
      </c>
      <c r="C349" s="395" t="s">
        <v>372</v>
      </c>
      <c r="D349" s="396">
        <v>257</v>
      </c>
    </row>
    <row r="350" s="366" customFormat="1" customHeight="1" spans="1:4">
      <c r="A350" s="376">
        <f t="shared" si="5"/>
        <v>7</v>
      </c>
      <c r="B350" s="155">
        <v>2130212</v>
      </c>
      <c r="C350" s="395" t="s">
        <v>373</v>
      </c>
      <c r="D350" s="396">
        <v>257</v>
      </c>
    </row>
    <row r="351" s="366" customFormat="1" customHeight="1" spans="1:4">
      <c r="A351" s="376">
        <f t="shared" si="5"/>
        <v>7</v>
      </c>
      <c r="B351" s="155">
        <v>2130213</v>
      </c>
      <c r="C351" s="395" t="s">
        <v>374</v>
      </c>
      <c r="D351" s="396">
        <v>476</v>
      </c>
    </row>
    <row r="352" s="366" customFormat="1" customHeight="1" spans="1:4">
      <c r="A352" s="376">
        <f t="shared" si="5"/>
        <v>7</v>
      </c>
      <c r="B352" s="155">
        <v>2130234</v>
      </c>
      <c r="C352" s="395" t="s">
        <v>375</v>
      </c>
      <c r="D352" s="396">
        <v>476</v>
      </c>
    </row>
    <row r="353" s="366" customFormat="1" customHeight="1" spans="1:4">
      <c r="A353" s="376">
        <f t="shared" si="5"/>
        <v>7</v>
      </c>
      <c r="B353" s="155">
        <v>2130237</v>
      </c>
      <c r="C353" s="395" t="s">
        <v>376</v>
      </c>
      <c r="D353" s="396">
        <v>148197</v>
      </c>
    </row>
    <row r="354" s="366" customFormat="1" customHeight="1" spans="1:4">
      <c r="A354" s="376">
        <f t="shared" si="5"/>
        <v>7</v>
      </c>
      <c r="B354" s="155">
        <v>2130299</v>
      </c>
      <c r="C354" s="395" t="s">
        <v>377</v>
      </c>
      <c r="D354" s="396">
        <v>28203</v>
      </c>
    </row>
    <row r="355" s="366" customFormat="1" customHeight="1" spans="1:4">
      <c r="A355" s="376">
        <f t="shared" si="5"/>
        <v>5</v>
      </c>
      <c r="B355" s="155">
        <v>21303</v>
      </c>
      <c r="C355" s="395" t="s">
        <v>98</v>
      </c>
      <c r="D355" s="396">
        <v>1078</v>
      </c>
    </row>
    <row r="356" s="366" customFormat="1" customHeight="1" spans="1:4">
      <c r="A356" s="376">
        <f t="shared" si="5"/>
        <v>7</v>
      </c>
      <c r="B356" s="155">
        <v>2130301</v>
      </c>
      <c r="C356" s="395" t="s">
        <v>103</v>
      </c>
      <c r="D356" s="396">
        <v>9634</v>
      </c>
    </row>
    <row r="357" s="366" customFormat="1" customHeight="1" spans="1:4">
      <c r="A357" s="376">
        <f t="shared" si="5"/>
        <v>7</v>
      </c>
      <c r="B357" s="155">
        <v>2130303</v>
      </c>
      <c r="C357" s="395" t="s">
        <v>378</v>
      </c>
      <c r="D357" s="396">
        <v>259</v>
      </c>
    </row>
    <row r="358" s="366" customFormat="1" customHeight="1" spans="1:4">
      <c r="A358" s="376">
        <f t="shared" si="5"/>
        <v>7</v>
      </c>
      <c r="B358" s="155">
        <v>2130305</v>
      </c>
      <c r="C358" s="395" t="s">
        <v>379</v>
      </c>
      <c r="D358" s="396">
        <v>574</v>
      </c>
    </row>
    <row r="359" s="366" customFormat="1" customHeight="1" spans="1:4">
      <c r="A359" s="376">
        <f t="shared" si="5"/>
        <v>7</v>
      </c>
      <c r="B359" s="155">
        <v>2130306</v>
      </c>
      <c r="C359" s="395" t="s">
        <v>380</v>
      </c>
      <c r="D359" s="396">
        <v>2</v>
      </c>
    </row>
    <row r="360" s="366" customFormat="1" customHeight="1" spans="1:4">
      <c r="A360" s="376">
        <f t="shared" si="5"/>
        <v>7</v>
      </c>
      <c r="B360" s="155">
        <v>2130310</v>
      </c>
      <c r="C360" s="395" t="s">
        <v>381</v>
      </c>
      <c r="D360" s="396">
        <v>17</v>
      </c>
    </row>
    <row r="361" s="366" customFormat="1" customHeight="1" spans="1:4">
      <c r="A361" s="376">
        <f t="shared" si="5"/>
        <v>7</v>
      </c>
      <c r="B361" s="155">
        <v>2130311</v>
      </c>
      <c r="C361" s="395" t="s">
        <v>382</v>
      </c>
      <c r="D361" s="396">
        <v>2</v>
      </c>
    </row>
    <row r="362" s="366" customFormat="1" customHeight="1" spans="1:4">
      <c r="A362" s="376">
        <f t="shared" si="5"/>
        <v>7</v>
      </c>
      <c r="B362" s="155">
        <v>2130314</v>
      </c>
      <c r="C362" s="395" t="s">
        <v>383</v>
      </c>
      <c r="D362" s="396">
        <v>1</v>
      </c>
    </row>
    <row r="363" s="366" customFormat="1" customHeight="1" spans="1:4">
      <c r="A363" s="376">
        <f t="shared" si="5"/>
        <v>7</v>
      </c>
      <c r="B363" s="155">
        <v>2130315</v>
      </c>
      <c r="C363" s="395" t="s">
        <v>384</v>
      </c>
      <c r="D363" s="396">
        <v>4</v>
      </c>
    </row>
    <row r="364" s="366" customFormat="1" customHeight="1" spans="1:4">
      <c r="A364" s="376">
        <f t="shared" si="5"/>
        <v>7</v>
      </c>
      <c r="B364" s="155">
        <v>2130316</v>
      </c>
      <c r="C364" s="395" t="s">
        <v>385</v>
      </c>
      <c r="D364" s="396">
        <v>38</v>
      </c>
    </row>
    <row r="365" s="366" customFormat="1" customHeight="1" spans="1:4">
      <c r="A365" s="376">
        <f t="shared" si="5"/>
        <v>7</v>
      </c>
      <c r="B365" s="155">
        <v>2130321</v>
      </c>
      <c r="C365" s="395" t="s">
        <v>386</v>
      </c>
      <c r="D365" s="396">
        <v>13459</v>
      </c>
    </row>
    <row r="366" s="366" customFormat="1" customHeight="1" spans="1:4">
      <c r="A366" s="376">
        <f t="shared" si="5"/>
        <v>7</v>
      </c>
      <c r="B366" s="155">
        <v>2130334</v>
      </c>
      <c r="C366" s="395" t="s">
        <v>387</v>
      </c>
      <c r="D366" s="396">
        <v>457</v>
      </c>
    </row>
    <row r="367" s="366" customFormat="1" customHeight="1" spans="1:4">
      <c r="A367" s="376">
        <f t="shared" si="5"/>
        <v>7</v>
      </c>
      <c r="B367" s="155">
        <v>2130335</v>
      </c>
      <c r="C367" s="395" t="s">
        <v>388</v>
      </c>
      <c r="D367" s="396">
        <v>403</v>
      </c>
    </row>
    <row r="368" s="366" customFormat="1" customHeight="1" spans="1:4">
      <c r="A368" s="376">
        <f t="shared" si="5"/>
        <v>7</v>
      </c>
      <c r="B368" s="155">
        <v>2130399</v>
      </c>
      <c r="C368" s="395" t="s">
        <v>389</v>
      </c>
      <c r="D368" s="396">
        <v>55</v>
      </c>
    </row>
    <row r="369" s="366" customFormat="1" customHeight="1" spans="1:4">
      <c r="A369" s="376">
        <f t="shared" si="5"/>
        <v>5</v>
      </c>
      <c r="B369" s="155">
        <v>21305</v>
      </c>
      <c r="C369" s="395" t="s">
        <v>390</v>
      </c>
      <c r="D369" s="396">
        <v>1448</v>
      </c>
    </row>
    <row r="370" s="366" customFormat="1" customHeight="1" spans="1:4">
      <c r="A370" s="376">
        <f t="shared" si="5"/>
        <v>7</v>
      </c>
      <c r="B370" s="155">
        <v>2130501</v>
      </c>
      <c r="C370" s="395" t="s">
        <v>391</v>
      </c>
      <c r="D370" s="396">
        <v>772</v>
      </c>
    </row>
    <row r="371" s="366" customFormat="1" customHeight="1" spans="1:4">
      <c r="A371" s="376">
        <f t="shared" si="5"/>
        <v>7</v>
      </c>
      <c r="B371" s="155">
        <v>2130502</v>
      </c>
      <c r="C371" s="395" t="s">
        <v>392</v>
      </c>
      <c r="D371" s="396">
        <v>10569</v>
      </c>
    </row>
    <row r="372" s="366" customFormat="1" customHeight="1" spans="1:4">
      <c r="A372" s="376">
        <f t="shared" si="5"/>
        <v>7</v>
      </c>
      <c r="B372" s="155">
        <v>2130504</v>
      </c>
      <c r="C372" s="395" t="s">
        <v>98</v>
      </c>
      <c r="D372" s="396">
        <v>313</v>
      </c>
    </row>
    <row r="373" s="366" customFormat="1" customHeight="1" spans="1:4">
      <c r="A373" s="376">
        <f t="shared" si="5"/>
        <v>7</v>
      </c>
      <c r="B373" s="155">
        <v>2130505</v>
      </c>
      <c r="C373" s="395" t="s">
        <v>393</v>
      </c>
      <c r="D373" s="396">
        <v>2132</v>
      </c>
    </row>
    <row r="374" s="366" customFormat="1" customHeight="1" spans="1:4">
      <c r="A374" s="376">
        <f t="shared" si="5"/>
        <v>7</v>
      </c>
      <c r="B374" s="155">
        <v>2130506</v>
      </c>
      <c r="C374" s="395" t="s">
        <v>394</v>
      </c>
      <c r="D374" s="396">
        <v>3479</v>
      </c>
    </row>
    <row r="375" s="366" customFormat="1" customHeight="1" spans="1:4">
      <c r="A375" s="376">
        <f t="shared" si="5"/>
        <v>7</v>
      </c>
      <c r="B375" s="155">
        <v>2130507</v>
      </c>
      <c r="C375" s="395" t="s">
        <v>395</v>
      </c>
      <c r="D375" s="396">
        <v>910</v>
      </c>
    </row>
    <row r="376" s="366" customFormat="1" customHeight="1" spans="1:4">
      <c r="A376" s="376">
        <f t="shared" si="5"/>
        <v>7</v>
      </c>
      <c r="B376" s="155">
        <v>2130550</v>
      </c>
      <c r="C376" s="395" t="s">
        <v>396</v>
      </c>
      <c r="D376" s="396">
        <v>3076</v>
      </c>
    </row>
    <row r="377" s="366" customFormat="1" customHeight="1" spans="1:4">
      <c r="A377" s="376">
        <f t="shared" si="5"/>
        <v>7</v>
      </c>
      <c r="B377" s="155">
        <v>2130599</v>
      </c>
      <c r="C377" s="395" t="s">
        <v>397</v>
      </c>
      <c r="D377" s="396">
        <v>20</v>
      </c>
    </row>
    <row r="378" s="366" customFormat="1" customHeight="1" spans="1:4">
      <c r="A378" s="376">
        <f t="shared" si="5"/>
        <v>5</v>
      </c>
      <c r="B378" s="155">
        <v>21307</v>
      </c>
      <c r="C378" s="395" t="s">
        <v>398</v>
      </c>
      <c r="D378" s="396">
        <v>10</v>
      </c>
    </row>
    <row r="379" s="366" customFormat="1" customHeight="1" spans="1:4">
      <c r="A379" s="376">
        <f t="shared" si="5"/>
        <v>7</v>
      </c>
      <c r="B379" s="155">
        <v>2130701</v>
      </c>
      <c r="C379" s="395" t="s">
        <v>399</v>
      </c>
      <c r="D379" s="396">
        <v>42</v>
      </c>
    </row>
    <row r="380" s="366" customFormat="1" customHeight="1" spans="1:4">
      <c r="A380" s="376">
        <f t="shared" si="5"/>
        <v>7</v>
      </c>
      <c r="B380" s="155">
        <v>2130705</v>
      </c>
      <c r="C380" s="395" t="s">
        <v>400</v>
      </c>
      <c r="D380" s="396">
        <v>16</v>
      </c>
    </row>
    <row r="381" s="366" customFormat="1" customHeight="1" spans="1:4">
      <c r="A381" s="376">
        <f t="shared" si="5"/>
        <v>5</v>
      </c>
      <c r="B381" s="155">
        <v>21308</v>
      </c>
      <c r="C381" s="395" t="s">
        <v>401</v>
      </c>
      <c r="D381" s="396">
        <v>493</v>
      </c>
    </row>
    <row r="382" s="366" customFormat="1" customHeight="1" spans="1:4">
      <c r="A382" s="376">
        <f t="shared" si="5"/>
        <v>7</v>
      </c>
      <c r="B382" s="155">
        <v>2130803</v>
      </c>
      <c r="C382" s="395" t="s">
        <v>383</v>
      </c>
      <c r="D382" s="396">
        <v>1</v>
      </c>
    </row>
    <row r="383" s="366" customFormat="1" customHeight="1" spans="1:4">
      <c r="A383" s="376">
        <f t="shared" si="5"/>
        <v>7</v>
      </c>
      <c r="B383" s="155">
        <v>2130804</v>
      </c>
      <c r="C383" s="395" t="s">
        <v>402</v>
      </c>
      <c r="D383" s="396">
        <v>77</v>
      </c>
    </row>
    <row r="384" s="366" customFormat="1" customHeight="1" spans="1:4">
      <c r="A384" s="376">
        <f t="shared" si="5"/>
        <v>5</v>
      </c>
      <c r="B384" s="155">
        <v>21399</v>
      </c>
      <c r="C384" s="395" t="s">
        <v>403</v>
      </c>
      <c r="D384" s="396">
        <v>16355</v>
      </c>
    </row>
    <row r="385" s="366" customFormat="1" customHeight="1" spans="1:4">
      <c r="A385" s="376">
        <f t="shared" si="5"/>
        <v>7</v>
      </c>
      <c r="B385" s="155">
        <v>2139999</v>
      </c>
      <c r="C385" s="395" t="s">
        <v>98</v>
      </c>
      <c r="D385" s="396">
        <v>250</v>
      </c>
    </row>
    <row r="386" s="366" customFormat="1" customHeight="1" spans="1:4">
      <c r="A386" s="376">
        <f t="shared" si="5"/>
        <v>3</v>
      </c>
      <c r="B386" s="155">
        <v>214</v>
      </c>
      <c r="C386" s="395" t="s">
        <v>143</v>
      </c>
      <c r="D386" s="396">
        <v>949</v>
      </c>
    </row>
    <row r="387" s="366" customFormat="1" customHeight="1" spans="1:4">
      <c r="A387" s="376">
        <f t="shared" si="5"/>
        <v>5</v>
      </c>
      <c r="B387" s="155">
        <v>21401</v>
      </c>
      <c r="C387" s="395" t="s">
        <v>404</v>
      </c>
      <c r="D387" s="396">
        <v>12217</v>
      </c>
    </row>
    <row r="388" s="366" customFormat="1" customHeight="1" spans="1:4">
      <c r="A388" s="376">
        <f t="shared" ref="A388:A451" si="6">LEN(B388)</f>
        <v>7</v>
      </c>
      <c r="B388" s="155">
        <v>2140101</v>
      </c>
      <c r="C388" s="395" t="s">
        <v>405</v>
      </c>
      <c r="D388" s="396">
        <v>1336</v>
      </c>
    </row>
    <row r="389" s="366" customFormat="1" customHeight="1" spans="1:4">
      <c r="A389" s="376">
        <f t="shared" si="6"/>
        <v>7</v>
      </c>
      <c r="B389" s="155">
        <v>2140104</v>
      </c>
      <c r="C389" s="395" t="s">
        <v>406</v>
      </c>
      <c r="D389" s="396">
        <v>76</v>
      </c>
    </row>
    <row r="390" s="366" customFormat="1" customHeight="1" spans="1:4">
      <c r="A390" s="376">
        <f t="shared" si="6"/>
        <v>7</v>
      </c>
      <c r="B390" s="155">
        <v>2140106</v>
      </c>
      <c r="C390" s="395" t="s">
        <v>407</v>
      </c>
      <c r="D390" s="396">
        <v>243</v>
      </c>
    </row>
    <row r="391" s="366" customFormat="1" customHeight="1" spans="1:4">
      <c r="A391" s="376">
        <f t="shared" si="6"/>
        <v>7</v>
      </c>
      <c r="B391" s="155">
        <v>2140112</v>
      </c>
      <c r="C391" s="395" t="s">
        <v>408</v>
      </c>
      <c r="D391" s="396">
        <v>5</v>
      </c>
    </row>
    <row r="392" s="366" customFormat="1" customHeight="1" spans="1:4">
      <c r="A392" s="376">
        <f t="shared" si="6"/>
        <v>7</v>
      </c>
      <c r="B392" s="155">
        <v>2140131</v>
      </c>
      <c r="C392" s="395" t="s">
        <v>409</v>
      </c>
      <c r="D392" s="396">
        <v>300</v>
      </c>
    </row>
    <row r="393" s="366" customFormat="1" customHeight="1" spans="1:4">
      <c r="A393" s="376">
        <f t="shared" si="6"/>
        <v>7</v>
      </c>
      <c r="B393" s="155">
        <v>2140136</v>
      </c>
      <c r="C393" s="395" t="s">
        <v>410</v>
      </c>
      <c r="D393" s="396">
        <v>191</v>
      </c>
    </row>
    <row r="394" s="366" customFormat="1" customHeight="1" spans="1:4">
      <c r="A394" s="376">
        <f t="shared" si="6"/>
        <v>7</v>
      </c>
      <c r="B394" s="155">
        <v>2140199</v>
      </c>
      <c r="C394" s="395" t="s">
        <v>411</v>
      </c>
      <c r="D394" s="396">
        <v>723</v>
      </c>
    </row>
    <row r="395" s="366" customFormat="1" customHeight="1" spans="1:4">
      <c r="A395" s="376">
        <f t="shared" si="6"/>
        <v>5</v>
      </c>
      <c r="B395" s="155">
        <v>21402</v>
      </c>
      <c r="C395" s="395" t="s">
        <v>412</v>
      </c>
      <c r="D395" s="396">
        <v>5</v>
      </c>
    </row>
    <row r="396" s="366" customFormat="1" customHeight="1" spans="1:4">
      <c r="A396" s="376">
        <f t="shared" si="6"/>
        <v>7</v>
      </c>
      <c r="B396" s="155">
        <v>2140299</v>
      </c>
      <c r="C396" s="395" t="s">
        <v>413</v>
      </c>
      <c r="D396" s="396">
        <v>4</v>
      </c>
    </row>
    <row r="397" s="366" customFormat="1" customHeight="1" spans="1:4">
      <c r="A397" s="376">
        <f t="shared" si="6"/>
        <v>5</v>
      </c>
      <c r="B397" s="155">
        <v>21406</v>
      </c>
      <c r="C397" s="395" t="s">
        <v>414</v>
      </c>
      <c r="D397" s="396">
        <v>56</v>
      </c>
    </row>
    <row r="398" s="366" customFormat="1" customHeight="1" spans="1:4">
      <c r="A398" s="376">
        <f t="shared" si="6"/>
        <v>7</v>
      </c>
      <c r="B398" s="155">
        <v>2140601</v>
      </c>
      <c r="C398" s="395" t="s">
        <v>415</v>
      </c>
      <c r="D398" s="396">
        <v>75317</v>
      </c>
    </row>
    <row r="399" s="366" customFormat="1" customHeight="1" spans="1:4">
      <c r="A399" s="376">
        <f t="shared" si="6"/>
        <v>5</v>
      </c>
      <c r="B399" s="155">
        <v>21499</v>
      </c>
      <c r="C399" s="395" t="s">
        <v>98</v>
      </c>
      <c r="D399" s="396">
        <v>219</v>
      </c>
    </row>
    <row r="400" s="366" customFormat="1" customHeight="1" spans="1:4">
      <c r="A400" s="376">
        <f t="shared" si="6"/>
        <v>7</v>
      </c>
      <c r="B400" s="155">
        <v>2149901</v>
      </c>
      <c r="C400" s="395" t="s">
        <v>416</v>
      </c>
      <c r="D400" s="396">
        <v>22782</v>
      </c>
    </row>
    <row r="401" s="366" customFormat="1" customHeight="1" spans="1:4">
      <c r="A401" s="376">
        <f t="shared" si="6"/>
        <v>7</v>
      </c>
      <c r="B401" s="155">
        <v>2149999</v>
      </c>
      <c r="C401" s="395" t="s">
        <v>417</v>
      </c>
      <c r="D401" s="396">
        <v>28545</v>
      </c>
    </row>
    <row r="402" s="366" customFormat="1" customHeight="1" spans="1:4">
      <c r="A402" s="376">
        <f t="shared" si="6"/>
        <v>3</v>
      </c>
      <c r="B402" s="155">
        <v>215</v>
      </c>
      <c r="C402" s="395" t="s">
        <v>418</v>
      </c>
      <c r="D402" s="396">
        <v>6664</v>
      </c>
    </row>
    <row r="403" s="366" customFormat="1" customHeight="1" spans="1:4">
      <c r="A403" s="376">
        <f t="shared" si="6"/>
        <v>5</v>
      </c>
      <c r="B403" s="155">
        <v>21501</v>
      </c>
      <c r="C403" s="395" t="s">
        <v>419</v>
      </c>
      <c r="D403" s="396">
        <v>6841</v>
      </c>
    </row>
    <row r="404" s="366" customFormat="1" customHeight="1" spans="1:4">
      <c r="A404" s="376">
        <f t="shared" si="6"/>
        <v>7</v>
      </c>
      <c r="B404" s="155">
        <v>2150101</v>
      </c>
      <c r="C404" s="395" t="s">
        <v>103</v>
      </c>
      <c r="D404" s="396">
        <v>93</v>
      </c>
    </row>
    <row r="405" s="366" customFormat="1" customHeight="1" spans="1:4">
      <c r="A405" s="376">
        <f t="shared" si="6"/>
        <v>5</v>
      </c>
      <c r="B405" s="155">
        <v>21502</v>
      </c>
      <c r="C405" s="395" t="s">
        <v>420</v>
      </c>
      <c r="D405" s="396">
        <v>10173</v>
      </c>
    </row>
    <row r="406" s="366" customFormat="1" customHeight="1" spans="1:4">
      <c r="A406" s="376">
        <f t="shared" si="6"/>
        <v>7</v>
      </c>
      <c r="B406" s="155">
        <v>2150299</v>
      </c>
      <c r="C406" s="395" t="s">
        <v>421</v>
      </c>
      <c r="D406" s="396">
        <v>11952</v>
      </c>
    </row>
    <row r="407" s="366" customFormat="1" customHeight="1" spans="1:4">
      <c r="A407" s="376">
        <f t="shared" si="6"/>
        <v>5</v>
      </c>
      <c r="B407" s="155">
        <v>21505</v>
      </c>
      <c r="C407" s="395" t="s">
        <v>422</v>
      </c>
      <c r="D407" s="396">
        <v>3679</v>
      </c>
    </row>
    <row r="408" s="366" customFormat="1" customHeight="1" spans="1:4">
      <c r="A408" s="376">
        <f t="shared" si="6"/>
        <v>7</v>
      </c>
      <c r="B408" s="155">
        <v>2150501</v>
      </c>
      <c r="C408" s="395" t="s">
        <v>423</v>
      </c>
      <c r="D408" s="396">
        <v>8273</v>
      </c>
    </row>
    <row r="409" s="366" customFormat="1" customHeight="1" spans="1:4">
      <c r="A409" s="376">
        <f t="shared" si="6"/>
        <v>7</v>
      </c>
      <c r="B409" s="155">
        <v>2150599</v>
      </c>
      <c r="C409" s="395" t="s">
        <v>424</v>
      </c>
      <c r="D409" s="396">
        <v>5787</v>
      </c>
    </row>
    <row r="410" s="366" customFormat="1" customHeight="1" spans="1:4">
      <c r="A410" s="376">
        <f t="shared" si="6"/>
        <v>5</v>
      </c>
      <c r="B410" s="155">
        <v>21507</v>
      </c>
      <c r="C410" s="395" t="s">
        <v>425</v>
      </c>
      <c r="D410" s="396">
        <v>3747</v>
      </c>
    </row>
    <row r="411" s="366" customFormat="1" customHeight="1" spans="1:4">
      <c r="A411" s="376">
        <f t="shared" si="6"/>
        <v>7</v>
      </c>
      <c r="B411" s="155">
        <v>2150799</v>
      </c>
      <c r="C411" s="395" t="s">
        <v>426</v>
      </c>
      <c r="D411" s="396">
        <v>2040</v>
      </c>
    </row>
    <row r="412" s="366" customFormat="1" customHeight="1" spans="1:4">
      <c r="A412" s="376">
        <f t="shared" si="6"/>
        <v>5</v>
      </c>
      <c r="B412" s="155">
        <v>21508</v>
      </c>
      <c r="C412" s="395" t="s">
        <v>427</v>
      </c>
      <c r="D412" s="396">
        <v>14</v>
      </c>
    </row>
    <row r="413" s="366" customFormat="1" customHeight="1" spans="1:4">
      <c r="A413" s="376">
        <f t="shared" si="6"/>
        <v>7</v>
      </c>
      <c r="B413" s="155">
        <v>2150805</v>
      </c>
      <c r="C413" s="395" t="s">
        <v>428</v>
      </c>
      <c r="D413" s="396">
        <v>14</v>
      </c>
    </row>
    <row r="414" s="366" customFormat="1" customHeight="1" spans="1:4">
      <c r="A414" s="376">
        <f t="shared" si="6"/>
        <v>5</v>
      </c>
      <c r="B414" s="155">
        <v>21599</v>
      </c>
      <c r="C414" s="395" t="s">
        <v>429</v>
      </c>
      <c r="D414" s="396">
        <v>30726</v>
      </c>
    </row>
    <row r="415" s="366" customFormat="1" customHeight="1" spans="1:4">
      <c r="A415" s="376">
        <f t="shared" si="6"/>
        <v>7</v>
      </c>
      <c r="B415" s="155">
        <v>2159999</v>
      </c>
      <c r="C415" s="395" t="s">
        <v>430</v>
      </c>
      <c r="D415" s="396">
        <v>13790</v>
      </c>
    </row>
    <row r="416" s="366" customFormat="1" customHeight="1" spans="1:4">
      <c r="A416" s="376">
        <f t="shared" si="6"/>
        <v>3</v>
      </c>
      <c r="B416" s="155">
        <v>216</v>
      </c>
      <c r="C416" s="395" t="s">
        <v>98</v>
      </c>
      <c r="D416" s="396">
        <v>318</v>
      </c>
    </row>
    <row r="417" s="366" customFormat="1" customHeight="1" spans="1:4">
      <c r="A417" s="376">
        <f t="shared" si="6"/>
        <v>5</v>
      </c>
      <c r="B417" s="155">
        <v>21602</v>
      </c>
      <c r="C417" s="395" t="s">
        <v>431</v>
      </c>
      <c r="D417" s="396">
        <v>4412</v>
      </c>
    </row>
    <row r="418" s="366" customFormat="1" customHeight="1" spans="1:4">
      <c r="A418" s="376">
        <f t="shared" si="6"/>
        <v>7</v>
      </c>
      <c r="B418" s="155">
        <v>2160201</v>
      </c>
      <c r="C418" s="395" t="s">
        <v>432</v>
      </c>
      <c r="D418" s="396">
        <v>5480</v>
      </c>
    </row>
    <row r="419" s="366" customFormat="1" customHeight="1" spans="1:4">
      <c r="A419" s="376">
        <f t="shared" si="6"/>
        <v>7</v>
      </c>
      <c r="B419" s="155">
        <v>2160250</v>
      </c>
      <c r="C419" s="395" t="s">
        <v>433</v>
      </c>
      <c r="D419" s="396">
        <v>2898</v>
      </c>
    </row>
    <row r="420" s="366" customFormat="1" customHeight="1" spans="1:4">
      <c r="A420" s="376">
        <f t="shared" si="6"/>
        <v>7</v>
      </c>
      <c r="B420" s="155">
        <v>2160299</v>
      </c>
      <c r="C420" s="395" t="s">
        <v>434</v>
      </c>
      <c r="D420" s="396">
        <v>208</v>
      </c>
    </row>
    <row r="421" s="366" customFormat="1" customHeight="1" spans="1:4">
      <c r="A421" s="376">
        <f t="shared" si="6"/>
        <v>5</v>
      </c>
      <c r="B421" s="155">
        <v>21699</v>
      </c>
      <c r="C421" s="395" t="s">
        <v>435</v>
      </c>
      <c r="D421" s="396">
        <v>474</v>
      </c>
    </row>
    <row r="422" s="366" customFormat="1" customHeight="1" spans="1:4">
      <c r="A422" s="376">
        <f t="shared" si="6"/>
        <v>7</v>
      </c>
      <c r="B422" s="155">
        <v>2169999</v>
      </c>
      <c r="C422" s="395" t="s">
        <v>436</v>
      </c>
      <c r="D422" s="396">
        <v>810</v>
      </c>
    </row>
    <row r="423" s="366" customFormat="1" customHeight="1" spans="1:4">
      <c r="A423" s="376">
        <f t="shared" si="6"/>
        <v>3</v>
      </c>
      <c r="B423" s="155">
        <v>220</v>
      </c>
      <c r="C423" s="395" t="s">
        <v>437</v>
      </c>
      <c r="D423" s="396">
        <v>810</v>
      </c>
    </row>
    <row r="424" s="366" customFormat="1" customHeight="1" spans="1:4">
      <c r="A424" s="376">
        <f t="shared" si="6"/>
        <v>5</v>
      </c>
      <c r="B424" s="155">
        <v>22001</v>
      </c>
      <c r="C424" s="395" t="s">
        <v>438</v>
      </c>
      <c r="D424" s="396">
        <v>15109</v>
      </c>
    </row>
    <row r="425" s="366" customFormat="1" customHeight="1" spans="1:4">
      <c r="A425" s="376">
        <f t="shared" si="6"/>
        <v>7</v>
      </c>
      <c r="B425" s="155">
        <v>2200101</v>
      </c>
      <c r="C425" s="395" t="s">
        <v>439</v>
      </c>
      <c r="D425" s="396">
        <v>15109</v>
      </c>
    </row>
    <row r="426" s="366" customFormat="1" customHeight="1" spans="1:4">
      <c r="A426" s="376">
        <f t="shared" si="6"/>
        <v>7</v>
      </c>
      <c r="B426" s="155">
        <v>2200106</v>
      </c>
      <c r="C426" s="395" t="s">
        <v>440</v>
      </c>
      <c r="D426" s="396">
        <v>1017</v>
      </c>
    </row>
    <row r="427" s="366" customFormat="1" customHeight="1" spans="1:4">
      <c r="A427" s="376">
        <f t="shared" si="6"/>
        <v>7</v>
      </c>
      <c r="B427" s="155">
        <v>2200109</v>
      </c>
      <c r="C427" s="395" t="s">
        <v>441</v>
      </c>
      <c r="D427" s="396">
        <v>1017</v>
      </c>
    </row>
    <row r="428" s="366" customFormat="1" customHeight="1" spans="1:4">
      <c r="A428" s="376">
        <f t="shared" si="6"/>
        <v>7</v>
      </c>
      <c r="B428" s="155">
        <v>2200150</v>
      </c>
      <c r="C428" s="395" t="s">
        <v>442</v>
      </c>
      <c r="D428" s="396">
        <v>43928</v>
      </c>
    </row>
    <row r="429" s="366" customFormat="1" customHeight="1" spans="1:4">
      <c r="A429" s="376">
        <f t="shared" si="6"/>
        <v>7</v>
      </c>
      <c r="B429" s="155">
        <v>2200199</v>
      </c>
      <c r="C429" s="395" t="s">
        <v>443</v>
      </c>
      <c r="D429" s="396">
        <v>622</v>
      </c>
    </row>
    <row r="430" s="366" customFormat="1" customHeight="1" spans="1:4">
      <c r="A430" s="376">
        <f t="shared" si="6"/>
        <v>5</v>
      </c>
      <c r="B430" s="155">
        <v>22005</v>
      </c>
      <c r="C430" s="395" t="s">
        <v>98</v>
      </c>
      <c r="D430" s="396">
        <v>185</v>
      </c>
    </row>
    <row r="431" s="366" customFormat="1" customHeight="1" spans="1:4">
      <c r="A431" s="376">
        <f t="shared" si="6"/>
        <v>7</v>
      </c>
      <c r="B431" s="155">
        <v>2200504</v>
      </c>
      <c r="C431" s="395" t="s">
        <v>103</v>
      </c>
      <c r="D431" s="396">
        <v>249</v>
      </c>
    </row>
    <row r="432" s="366" customFormat="1" customHeight="1" spans="1:4">
      <c r="A432" s="376">
        <f t="shared" si="6"/>
        <v>7</v>
      </c>
      <c r="B432" s="155">
        <v>2200599</v>
      </c>
      <c r="C432" s="395" t="s">
        <v>444</v>
      </c>
      <c r="D432" s="396">
        <v>188</v>
      </c>
    </row>
    <row r="433" s="366" customFormat="1" customHeight="1" spans="1:4">
      <c r="A433" s="376">
        <f t="shared" si="6"/>
        <v>3</v>
      </c>
      <c r="B433" s="155">
        <v>221</v>
      </c>
      <c r="C433" s="395" t="s">
        <v>445</v>
      </c>
      <c r="D433" s="396">
        <v>546</v>
      </c>
    </row>
    <row r="434" s="366" customFormat="1" customHeight="1" spans="1:4">
      <c r="A434" s="376">
        <f t="shared" si="6"/>
        <v>5</v>
      </c>
      <c r="B434" s="155">
        <v>22101</v>
      </c>
      <c r="C434" s="395" t="s">
        <v>446</v>
      </c>
      <c r="D434" s="396">
        <v>546</v>
      </c>
    </row>
    <row r="435" s="366" customFormat="1" customHeight="1" spans="1:4">
      <c r="A435" s="376">
        <f t="shared" si="6"/>
        <v>7</v>
      </c>
      <c r="B435" s="155">
        <v>2210105</v>
      </c>
      <c r="C435" s="395" t="s">
        <v>447</v>
      </c>
      <c r="D435" s="396">
        <v>42430</v>
      </c>
    </row>
    <row r="436" s="366" customFormat="1" customHeight="1" spans="1:4">
      <c r="A436" s="376">
        <f t="shared" si="6"/>
        <v>7</v>
      </c>
      <c r="B436" s="155">
        <v>2210107</v>
      </c>
      <c r="C436" s="395" t="s">
        <v>448</v>
      </c>
      <c r="D436" s="396">
        <v>148</v>
      </c>
    </row>
    <row r="437" s="366" customFormat="1" customHeight="1" spans="1:4">
      <c r="A437" s="376">
        <f t="shared" si="6"/>
        <v>7</v>
      </c>
      <c r="B437" s="155">
        <v>2210108</v>
      </c>
      <c r="C437" s="395" t="s">
        <v>449</v>
      </c>
      <c r="D437" s="396">
        <v>42282</v>
      </c>
    </row>
    <row r="438" s="366" customFormat="1" customHeight="1" spans="1:4">
      <c r="A438" s="376">
        <f t="shared" si="6"/>
        <v>5</v>
      </c>
      <c r="B438" s="155">
        <v>22102</v>
      </c>
      <c r="C438" s="395" t="s">
        <v>450</v>
      </c>
      <c r="D438" s="396">
        <v>330</v>
      </c>
    </row>
    <row r="439" s="366" customFormat="1" customHeight="1" spans="1:4">
      <c r="A439" s="376">
        <f t="shared" si="6"/>
        <v>7</v>
      </c>
      <c r="B439" s="155">
        <v>2210201</v>
      </c>
      <c r="C439" s="395" t="s">
        <v>451</v>
      </c>
      <c r="D439" s="396">
        <v>330</v>
      </c>
    </row>
    <row r="440" s="366" customFormat="1" customHeight="1" spans="1:4">
      <c r="A440" s="376">
        <f t="shared" si="6"/>
        <v>3</v>
      </c>
      <c r="B440" s="155">
        <v>222</v>
      </c>
      <c r="C440" s="395" t="s">
        <v>452</v>
      </c>
      <c r="D440" s="396">
        <v>1803</v>
      </c>
    </row>
    <row r="441" s="366" customFormat="1" customHeight="1" spans="1:4">
      <c r="A441" s="376">
        <f t="shared" si="6"/>
        <v>5</v>
      </c>
      <c r="B441" s="155">
        <v>22201</v>
      </c>
      <c r="C441" s="395" t="s">
        <v>453</v>
      </c>
      <c r="D441" s="396">
        <v>1797</v>
      </c>
    </row>
    <row r="442" s="366" customFormat="1" customHeight="1" spans="1:4">
      <c r="A442" s="376">
        <f t="shared" si="6"/>
        <v>7</v>
      </c>
      <c r="B442" s="155">
        <v>2220105</v>
      </c>
      <c r="C442" s="395" t="s">
        <v>98</v>
      </c>
      <c r="D442" s="396">
        <v>281</v>
      </c>
    </row>
    <row r="443" s="366" customFormat="1" customHeight="1" spans="1:4">
      <c r="A443" s="376">
        <f t="shared" si="6"/>
        <v>7</v>
      </c>
      <c r="B443" s="155">
        <v>2220199</v>
      </c>
      <c r="C443" s="395" t="s">
        <v>454</v>
      </c>
      <c r="D443" s="396">
        <v>910</v>
      </c>
    </row>
    <row r="444" s="366" customFormat="1" customHeight="1" spans="1:4">
      <c r="A444" s="376">
        <f t="shared" si="6"/>
        <v>5</v>
      </c>
      <c r="B444" s="155">
        <v>22204</v>
      </c>
      <c r="C444" s="395" t="s">
        <v>455</v>
      </c>
      <c r="D444" s="396">
        <v>606</v>
      </c>
    </row>
    <row r="445" s="366" customFormat="1" customHeight="1" spans="1:4">
      <c r="A445" s="376">
        <f t="shared" si="6"/>
        <v>7</v>
      </c>
      <c r="B445" s="155">
        <v>2220401</v>
      </c>
      <c r="C445" s="395" t="s">
        <v>456</v>
      </c>
      <c r="D445" s="396">
        <v>4</v>
      </c>
    </row>
    <row r="446" s="366" customFormat="1" customHeight="1" spans="1:4">
      <c r="A446" s="376">
        <f t="shared" si="6"/>
        <v>7</v>
      </c>
      <c r="B446" s="155">
        <v>2220402</v>
      </c>
      <c r="C446" s="395" t="s">
        <v>457</v>
      </c>
      <c r="D446" s="396">
        <v>4</v>
      </c>
    </row>
    <row r="447" s="366" customFormat="1" customHeight="1" spans="1:4">
      <c r="A447" s="376">
        <f t="shared" si="6"/>
        <v>7</v>
      </c>
      <c r="B447" s="155">
        <v>2220499</v>
      </c>
      <c r="C447" s="395" t="s">
        <v>458</v>
      </c>
      <c r="D447" s="396">
        <v>2</v>
      </c>
    </row>
    <row r="448" s="366" customFormat="1" customHeight="1" spans="1:4">
      <c r="A448" s="376">
        <f t="shared" si="6"/>
        <v>3</v>
      </c>
      <c r="B448" s="155">
        <v>224</v>
      </c>
      <c r="C448" s="395" t="s">
        <v>459</v>
      </c>
      <c r="D448" s="396">
        <v>2</v>
      </c>
    </row>
    <row r="449" s="366" customFormat="1" customHeight="1" spans="1:4">
      <c r="A449" s="376">
        <f t="shared" si="6"/>
        <v>5</v>
      </c>
      <c r="B449" s="155">
        <v>22401</v>
      </c>
      <c r="C449" s="395" t="s">
        <v>460</v>
      </c>
      <c r="D449" s="396">
        <v>6775</v>
      </c>
    </row>
    <row r="450" s="366" customFormat="1" customHeight="1" spans="1:4">
      <c r="A450" s="376">
        <f t="shared" si="6"/>
        <v>7</v>
      </c>
      <c r="B450" s="155">
        <v>2240101</v>
      </c>
      <c r="C450" s="395" t="s">
        <v>461</v>
      </c>
      <c r="D450" s="396">
        <v>6563</v>
      </c>
    </row>
    <row r="451" s="366" customFormat="1" customHeight="1" spans="1:4">
      <c r="A451" s="376">
        <f t="shared" si="6"/>
        <v>7</v>
      </c>
      <c r="B451" s="155">
        <v>2240104</v>
      </c>
      <c r="C451" s="395" t="s">
        <v>98</v>
      </c>
      <c r="D451" s="396">
        <v>767</v>
      </c>
    </row>
    <row r="452" s="366" customFormat="1" customHeight="1" spans="1:4">
      <c r="A452" s="376">
        <f t="shared" ref="A452:A515" si="7">LEN(B452)</f>
        <v>7</v>
      </c>
      <c r="B452" s="155">
        <v>2240106</v>
      </c>
      <c r="C452" s="395" t="s">
        <v>462</v>
      </c>
      <c r="D452" s="396">
        <v>480</v>
      </c>
    </row>
    <row r="453" s="366" customFormat="1" customHeight="1" spans="1:4">
      <c r="A453" s="376">
        <f t="shared" si="7"/>
        <v>7</v>
      </c>
      <c r="B453" s="155">
        <v>2240108</v>
      </c>
      <c r="C453" s="395" t="s">
        <v>103</v>
      </c>
      <c r="D453" s="396">
        <v>1263</v>
      </c>
    </row>
    <row r="454" s="366" customFormat="1" customHeight="1" spans="1:4">
      <c r="A454" s="376">
        <f t="shared" si="7"/>
        <v>7</v>
      </c>
      <c r="B454" s="155">
        <v>2240109</v>
      </c>
      <c r="C454" s="395" t="s">
        <v>463</v>
      </c>
      <c r="D454" s="396">
        <v>4053</v>
      </c>
    </row>
    <row r="455" s="366" customFormat="1" customHeight="1" spans="1:4">
      <c r="A455" s="376">
        <f t="shared" si="7"/>
        <v>7</v>
      </c>
      <c r="B455" s="155">
        <v>2240150</v>
      </c>
      <c r="C455" s="395" t="s">
        <v>464</v>
      </c>
      <c r="D455" s="396">
        <v>212</v>
      </c>
    </row>
    <row r="456" s="366" customFormat="1" customHeight="1" spans="1:4">
      <c r="A456" s="376">
        <f t="shared" si="7"/>
        <v>5</v>
      </c>
      <c r="B456" s="155">
        <v>22402</v>
      </c>
      <c r="C456" s="395" t="s">
        <v>465</v>
      </c>
      <c r="D456" s="396">
        <v>50</v>
      </c>
    </row>
    <row r="457" s="366" customFormat="1" customHeight="1" spans="1:4">
      <c r="A457" s="376">
        <f t="shared" si="7"/>
        <v>7</v>
      </c>
      <c r="B457" s="155">
        <v>2240299</v>
      </c>
      <c r="C457" s="395" t="s">
        <v>466</v>
      </c>
      <c r="D457" s="396">
        <v>162</v>
      </c>
    </row>
    <row r="458" s="366" customFormat="1" customHeight="1" spans="1:4">
      <c r="A458" s="376">
        <f t="shared" si="7"/>
        <v>5</v>
      </c>
      <c r="B458" s="155">
        <v>22406</v>
      </c>
      <c r="C458" s="395" t="s">
        <v>467</v>
      </c>
      <c r="D458" s="396">
        <v>22841</v>
      </c>
    </row>
    <row r="459" s="366" customFormat="1" customHeight="1" spans="1:4">
      <c r="A459" s="376">
        <f t="shared" si="7"/>
        <v>7</v>
      </c>
      <c r="B459" s="155">
        <v>2240601</v>
      </c>
      <c r="C459" s="395" t="s">
        <v>468</v>
      </c>
      <c r="D459" s="396">
        <v>5040</v>
      </c>
    </row>
    <row r="460" s="366" customFormat="1" customHeight="1" spans="1:4">
      <c r="A460" s="376">
        <f t="shared" si="7"/>
        <v>7</v>
      </c>
      <c r="B460" s="155">
        <v>2240699</v>
      </c>
      <c r="C460" s="395" t="s">
        <v>469</v>
      </c>
      <c r="D460" s="396">
        <v>1500</v>
      </c>
    </row>
    <row r="461" s="366" customFormat="1" customHeight="1" spans="1:4">
      <c r="A461" s="376">
        <f t="shared" si="7"/>
        <v>5</v>
      </c>
      <c r="B461" s="155">
        <v>22407</v>
      </c>
      <c r="C461" s="395" t="s">
        <v>470</v>
      </c>
      <c r="D461" s="396">
        <v>1550</v>
      </c>
    </row>
    <row r="462" s="366" customFormat="1" customHeight="1" spans="1:4">
      <c r="A462" s="376">
        <f t="shared" si="7"/>
        <v>7</v>
      </c>
      <c r="B462" s="155">
        <v>2240703</v>
      </c>
      <c r="C462" s="395" t="s">
        <v>471</v>
      </c>
      <c r="D462" s="396">
        <v>633</v>
      </c>
    </row>
    <row r="463" s="366" customFormat="1" customHeight="1" spans="1:4">
      <c r="A463" s="376">
        <f t="shared" si="7"/>
        <v>7</v>
      </c>
      <c r="B463" s="155">
        <v>2240799</v>
      </c>
      <c r="C463" s="395" t="s">
        <v>472</v>
      </c>
      <c r="D463" s="396">
        <v>1357</v>
      </c>
    </row>
    <row r="464" s="366" customFormat="1" customHeight="1" spans="1:4">
      <c r="A464" s="376">
        <f t="shared" si="7"/>
        <v>5</v>
      </c>
      <c r="B464" s="155">
        <v>22499</v>
      </c>
      <c r="C464" s="395" t="s">
        <v>473</v>
      </c>
      <c r="D464" s="396">
        <v>17390</v>
      </c>
    </row>
    <row r="465" s="366" customFormat="1" customHeight="1" spans="1:4">
      <c r="A465" s="376">
        <f t="shared" si="7"/>
        <v>7</v>
      </c>
      <c r="B465" s="155">
        <v>2249999</v>
      </c>
      <c r="C465" s="395" t="s">
        <v>474</v>
      </c>
      <c r="D465" s="396">
        <v>17390</v>
      </c>
    </row>
    <row r="466" s="366" customFormat="1" customHeight="1" spans="1:4">
      <c r="A466" s="376">
        <f t="shared" si="7"/>
        <v>3</v>
      </c>
      <c r="B466" s="155">
        <v>232</v>
      </c>
      <c r="C466" s="395" t="s">
        <v>475</v>
      </c>
      <c r="D466" s="396">
        <v>411</v>
      </c>
    </row>
    <row r="467" s="366" customFormat="1" customHeight="1" spans="1:4">
      <c r="A467" s="376">
        <f t="shared" si="7"/>
        <v>5</v>
      </c>
      <c r="B467" s="155">
        <v>23203</v>
      </c>
      <c r="C467" s="395" t="s">
        <v>476</v>
      </c>
      <c r="D467" s="396">
        <v>411</v>
      </c>
    </row>
    <row r="468" s="366" customFormat="1" customHeight="1" spans="1:4">
      <c r="A468" s="376">
        <f t="shared" si="7"/>
        <v>7</v>
      </c>
      <c r="B468" s="155">
        <v>2320301</v>
      </c>
      <c r="C468" s="395" t="s">
        <v>477</v>
      </c>
      <c r="D468" s="396">
        <v>288</v>
      </c>
    </row>
    <row r="469" s="366" customFormat="1" customHeight="1" spans="1:4">
      <c r="A469" s="376">
        <f t="shared" si="7"/>
        <v>7</v>
      </c>
      <c r="B469" s="155">
        <v>2320303</v>
      </c>
      <c r="C469" s="395" t="s">
        <v>478</v>
      </c>
      <c r="D469" s="396">
        <v>288</v>
      </c>
    </row>
    <row r="470" s="366" customFormat="1" customHeight="1" spans="1:4">
      <c r="A470" s="376">
        <f t="shared" si="7"/>
        <v>3</v>
      </c>
      <c r="B470" s="155">
        <v>233</v>
      </c>
      <c r="C470" s="395" t="s">
        <v>103</v>
      </c>
      <c r="D470" s="396">
        <v>4</v>
      </c>
    </row>
    <row r="471" s="366" customFormat="1" customHeight="1" spans="1:4">
      <c r="A471" s="376">
        <f t="shared" si="7"/>
        <v>5</v>
      </c>
      <c r="B471" s="155">
        <v>23303</v>
      </c>
      <c r="C471" s="395" t="s">
        <v>479</v>
      </c>
      <c r="D471" s="396">
        <v>284</v>
      </c>
    </row>
    <row r="472" customHeight="1" spans="1:4">
      <c r="A472" s="376">
        <f t="shared" ref="A472:A492" si="8">LEN(B472)</f>
        <v>0</v>
      </c>
      <c r="C472" s="399" t="s">
        <v>480</v>
      </c>
      <c r="D472" s="396">
        <v>7737</v>
      </c>
    </row>
    <row r="473" customHeight="1" spans="1:4">
      <c r="A473" s="376">
        <f t="shared" si="8"/>
        <v>0</v>
      </c>
      <c r="C473" s="399" t="s">
        <v>481</v>
      </c>
      <c r="D473" s="396">
        <v>3158</v>
      </c>
    </row>
    <row r="474" customHeight="1" spans="1:4">
      <c r="A474" s="376">
        <f t="shared" si="8"/>
        <v>0</v>
      </c>
      <c r="C474" s="399" t="s">
        <v>98</v>
      </c>
      <c r="D474" s="396">
        <v>606</v>
      </c>
    </row>
    <row r="475" customHeight="1" spans="1:4">
      <c r="A475" s="376">
        <f t="shared" si="8"/>
        <v>0</v>
      </c>
      <c r="C475" s="399" t="s">
        <v>482</v>
      </c>
      <c r="D475" s="396">
        <v>29</v>
      </c>
    </row>
    <row r="476" customHeight="1" spans="1:4">
      <c r="A476" s="376">
        <f t="shared" si="8"/>
        <v>0</v>
      </c>
      <c r="C476" s="399" t="s">
        <v>483</v>
      </c>
      <c r="D476" s="396">
        <v>138</v>
      </c>
    </row>
    <row r="477" customHeight="1" spans="1:4">
      <c r="A477" s="376">
        <f t="shared" si="8"/>
        <v>0</v>
      </c>
      <c r="C477" s="399" t="s">
        <v>484</v>
      </c>
      <c r="D477" s="396">
        <v>748</v>
      </c>
    </row>
    <row r="478" customHeight="1" spans="1:4">
      <c r="A478" s="376">
        <f t="shared" si="8"/>
        <v>0</v>
      </c>
      <c r="C478" s="399" t="s">
        <v>103</v>
      </c>
      <c r="D478" s="396">
        <v>684</v>
      </c>
    </row>
    <row r="479" customHeight="1" spans="1:4">
      <c r="A479" s="376">
        <f t="shared" si="8"/>
        <v>0</v>
      </c>
      <c r="C479" s="399" t="s">
        <v>485</v>
      </c>
      <c r="D479" s="396">
        <v>953</v>
      </c>
    </row>
    <row r="480" customHeight="1" spans="1:4">
      <c r="A480" s="376">
        <f t="shared" si="8"/>
        <v>0</v>
      </c>
      <c r="C480" s="399" t="s">
        <v>486</v>
      </c>
      <c r="D480" s="396">
        <v>200</v>
      </c>
    </row>
    <row r="481" customHeight="1" spans="1:4">
      <c r="A481" s="376">
        <f t="shared" si="8"/>
        <v>0</v>
      </c>
      <c r="C481" s="399" t="s">
        <v>98</v>
      </c>
      <c r="D481" s="396">
        <v>200</v>
      </c>
    </row>
    <row r="482" customHeight="1" spans="1:4">
      <c r="A482" s="376">
        <f t="shared" si="8"/>
        <v>0</v>
      </c>
      <c r="C482" s="399" t="s">
        <v>487</v>
      </c>
      <c r="D482" s="396">
        <v>4093</v>
      </c>
    </row>
    <row r="483" customHeight="1" spans="1:4">
      <c r="A483" s="376">
        <f t="shared" si="8"/>
        <v>0</v>
      </c>
      <c r="C483" s="399" t="s">
        <v>488</v>
      </c>
      <c r="D483" s="396">
        <v>3982</v>
      </c>
    </row>
    <row r="484" customHeight="1" spans="1:4">
      <c r="A484" s="376">
        <f t="shared" si="8"/>
        <v>0</v>
      </c>
      <c r="C484" s="399" t="s">
        <v>489</v>
      </c>
      <c r="D484" s="396">
        <v>39</v>
      </c>
    </row>
    <row r="485" customHeight="1" spans="1:4">
      <c r="A485" s="376">
        <f t="shared" si="8"/>
        <v>0</v>
      </c>
      <c r="C485" s="399" t="s">
        <v>490</v>
      </c>
      <c r="D485" s="396">
        <v>72</v>
      </c>
    </row>
    <row r="486" customHeight="1" spans="1:4">
      <c r="A486" s="376">
        <f t="shared" si="8"/>
        <v>0</v>
      </c>
      <c r="C486" s="399" t="s">
        <v>491</v>
      </c>
      <c r="D486" s="396">
        <v>286</v>
      </c>
    </row>
    <row r="487" customHeight="1" spans="1:4">
      <c r="A487" s="376">
        <f t="shared" si="8"/>
        <v>0</v>
      </c>
      <c r="C487" s="399" t="s">
        <v>492</v>
      </c>
      <c r="D487" s="396">
        <v>41</v>
      </c>
    </row>
    <row r="488" customHeight="1" spans="1:4">
      <c r="A488" s="376">
        <f t="shared" si="8"/>
        <v>0</v>
      </c>
      <c r="C488" s="399" t="s">
        <v>493</v>
      </c>
      <c r="D488" s="396">
        <v>245</v>
      </c>
    </row>
    <row r="489" customHeight="1" spans="1:4">
      <c r="A489" s="376">
        <f t="shared" si="8"/>
        <v>0</v>
      </c>
      <c r="C489" s="399" t="s">
        <v>494</v>
      </c>
      <c r="D489" s="396">
        <v>90</v>
      </c>
    </row>
    <row r="490" customHeight="1" spans="1:4">
      <c r="A490" s="376">
        <f t="shared" si="8"/>
        <v>0</v>
      </c>
      <c r="C490" s="399" t="s">
        <v>495</v>
      </c>
      <c r="D490" s="396">
        <v>90</v>
      </c>
    </row>
    <row r="491" customHeight="1" spans="1:4">
      <c r="A491" s="376">
        <f t="shared" si="8"/>
        <v>0</v>
      </c>
      <c r="C491" s="399" t="s">
        <v>496</v>
      </c>
      <c r="D491" s="396">
        <v>90</v>
      </c>
    </row>
    <row r="492" customHeight="1" spans="1:4">
      <c r="A492" s="376">
        <f t="shared" si="8"/>
        <v>0</v>
      </c>
      <c r="C492" s="399" t="s">
        <v>497</v>
      </c>
      <c r="D492" s="396">
        <v>21287</v>
      </c>
    </row>
    <row r="493" customHeight="1" spans="1:4">
      <c r="A493" s="376">
        <f t="shared" ref="A493:A497" si="9">LEN(B493)</f>
        <v>0</v>
      </c>
      <c r="C493" s="399" t="s">
        <v>498</v>
      </c>
      <c r="D493" s="396">
        <v>21287</v>
      </c>
    </row>
    <row r="494" customHeight="1" spans="1:4">
      <c r="A494" s="376">
        <f t="shared" si="9"/>
        <v>0</v>
      </c>
      <c r="C494" s="399" t="s">
        <v>499</v>
      </c>
      <c r="D494" s="396">
        <v>20687</v>
      </c>
    </row>
    <row r="495" customHeight="1" spans="1:4">
      <c r="A495" s="376">
        <f t="shared" si="9"/>
        <v>0</v>
      </c>
      <c r="C495" s="399" t="s">
        <v>500</v>
      </c>
      <c r="D495" s="396">
        <v>600</v>
      </c>
    </row>
    <row r="496" customHeight="1" spans="1:4">
      <c r="A496" s="376">
        <f t="shared" si="9"/>
        <v>0</v>
      </c>
      <c r="C496" s="399" t="s">
        <v>501</v>
      </c>
      <c r="D496" s="396">
        <v>6</v>
      </c>
    </row>
    <row r="497" customHeight="1" spans="1:4">
      <c r="A497" s="376">
        <f t="shared" si="9"/>
        <v>0</v>
      </c>
      <c r="C497" s="400" t="s">
        <v>502</v>
      </c>
      <c r="D497" s="401">
        <v>6</v>
      </c>
    </row>
  </sheetData>
  <autoFilter ref="A5:D497">
    <extLst/>
  </autoFilter>
  <mergeCells count="3">
    <mergeCell ref="C1:D1"/>
    <mergeCell ref="C2:D2"/>
    <mergeCell ref="C3:D3"/>
  </mergeCells>
  <printOptions horizontalCentered="1"/>
  <pageMargins left="0.393055555555556" right="0.393055555555556" top="0.393055555555556" bottom="0.393055555555556" header="0.393055555555556" footer="0.393055555555556"/>
  <pageSetup paperSize="9" fitToHeight="0" orientation="portrait" blackAndWhite="1" useFirstPageNumber="1" horizontalDpi="600"/>
  <headerFooter>
    <evenFooter>&amp;R&amp;"仿宋_GB2312"&amp;12--&amp;P--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9"/>
  <sheetViews>
    <sheetView topLeftCell="C1" workbookViewId="0">
      <selection activeCell="C1" sqref="C1:D1"/>
    </sheetView>
  </sheetViews>
  <sheetFormatPr defaultColWidth="21.5" defaultRowHeight="22" customHeight="1" outlineLevelCol="3"/>
  <cols>
    <col min="1" max="1" width="15.75" style="367" hidden="1" customWidth="1"/>
    <col min="2" max="2" width="10.1333333333333" style="367" hidden="1" customWidth="1"/>
    <col min="3" max="3" width="42.25" style="367" customWidth="1"/>
    <col min="4" max="4" width="40.5" style="367" customWidth="1"/>
    <col min="5" max="6" width="21.5" style="367"/>
    <col min="7" max="9" width="21.5" style="367" customWidth="1"/>
    <col min="10" max="16384" width="21.5" style="367"/>
  </cols>
  <sheetData>
    <row r="1" customHeight="1" spans="3:4">
      <c r="C1" s="368" t="s">
        <v>503</v>
      </c>
      <c r="D1" s="369"/>
    </row>
    <row r="2" customHeight="1" spans="3:4">
      <c r="C2" s="370" t="s">
        <v>504</v>
      </c>
      <c r="D2" s="370"/>
    </row>
    <row r="3" customFormat="1" customHeight="1" spans="3:4">
      <c r="C3" s="371" t="s">
        <v>505</v>
      </c>
      <c r="D3" s="371"/>
    </row>
    <row r="4" s="366" customFormat="1" customHeight="1" spans="3:4">
      <c r="C4" s="372"/>
      <c r="D4" s="373" t="s">
        <v>21</v>
      </c>
    </row>
    <row r="5" s="145" customFormat="1" customHeight="1" spans="3:4">
      <c r="C5" s="374" t="s">
        <v>22</v>
      </c>
      <c r="D5" s="375" t="s">
        <v>25</v>
      </c>
    </row>
    <row r="6" s="366" customFormat="1" customHeight="1" spans="1:4">
      <c r="A6" s="376"/>
      <c r="B6" s="155"/>
      <c r="C6" s="377" t="s">
        <v>506</v>
      </c>
      <c r="D6" s="378">
        <f>D7+D12+D22+D30+D36+D39+D42+D46+D52+D54+D58</f>
        <v>727452</v>
      </c>
    </row>
    <row r="7" s="366" customFormat="1" customHeight="1" spans="1:4">
      <c r="A7" s="376">
        <f t="shared" ref="A7:A70" si="0">LEN(B7)</f>
        <v>3</v>
      </c>
      <c r="B7" s="155">
        <v>501</v>
      </c>
      <c r="C7" s="379" t="s">
        <v>507</v>
      </c>
      <c r="D7" s="380">
        <v>86622</v>
      </c>
    </row>
    <row r="8" s="366" customFormat="1" customHeight="1" spans="1:4">
      <c r="A8" s="376">
        <f t="shared" si="0"/>
        <v>5</v>
      </c>
      <c r="B8" s="155">
        <v>50101</v>
      </c>
      <c r="C8" s="381" t="s">
        <v>508</v>
      </c>
      <c r="D8" s="380">
        <v>57314</v>
      </c>
    </row>
    <row r="9" s="366" customFormat="1" customHeight="1" spans="1:4">
      <c r="A9" s="376">
        <f t="shared" si="0"/>
        <v>5</v>
      </c>
      <c r="B9" s="155">
        <v>50102</v>
      </c>
      <c r="C9" s="381" t="s">
        <v>509</v>
      </c>
      <c r="D9" s="380">
        <v>14605</v>
      </c>
    </row>
    <row r="10" s="366" customFormat="1" customHeight="1" spans="1:4">
      <c r="A10" s="376">
        <f t="shared" si="0"/>
        <v>5</v>
      </c>
      <c r="B10" s="155">
        <v>50103</v>
      </c>
      <c r="C10" s="381" t="s">
        <v>510</v>
      </c>
      <c r="D10" s="380">
        <v>5853</v>
      </c>
    </row>
    <row r="11" s="366" customFormat="1" customHeight="1" spans="1:4">
      <c r="A11" s="376">
        <f t="shared" si="0"/>
        <v>5</v>
      </c>
      <c r="B11" s="155">
        <v>50199</v>
      </c>
      <c r="C11" s="381" t="s">
        <v>511</v>
      </c>
      <c r="D11" s="380">
        <v>8850</v>
      </c>
    </row>
    <row r="12" s="366" customFormat="1" customHeight="1" spans="1:4">
      <c r="A12" s="376">
        <f t="shared" si="0"/>
        <v>3</v>
      </c>
      <c r="B12" s="155">
        <v>502</v>
      </c>
      <c r="C12" s="379" t="s">
        <v>512</v>
      </c>
      <c r="D12" s="380">
        <v>68922</v>
      </c>
    </row>
    <row r="13" s="366" customFormat="1" customHeight="1" spans="1:4">
      <c r="A13" s="376">
        <f t="shared" si="0"/>
        <v>5</v>
      </c>
      <c r="B13" s="155">
        <v>50201</v>
      </c>
      <c r="C13" s="381" t="s">
        <v>513</v>
      </c>
      <c r="D13" s="380">
        <v>21511</v>
      </c>
    </row>
    <row r="14" s="366" customFormat="1" customHeight="1" spans="1:4">
      <c r="A14" s="376">
        <f t="shared" si="0"/>
        <v>5</v>
      </c>
      <c r="B14" s="155">
        <v>50202</v>
      </c>
      <c r="C14" s="381" t="s">
        <v>514</v>
      </c>
      <c r="D14" s="380">
        <v>751</v>
      </c>
    </row>
    <row r="15" s="366" customFormat="1" customHeight="1" spans="1:4">
      <c r="A15" s="376">
        <f t="shared" si="0"/>
        <v>5</v>
      </c>
      <c r="B15" s="155">
        <v>50203</v>
      </c>
      <c r="C15" s="381" t="s">
        <v>515</v>
      </c>
      <c r="D15" s="380">
        <v>467</v>
      </c>
    </row>
    <row r="16" s="366" customFormat="1" customHeight="1" spans="1:4">
      <c r="A16" s="376">
        <f t="shared" si="0"/>
        <v>5</v>
      </c>
      <c r="B16" s="155">
        <v>50204</v>
      </c>
      <c r="C16" s="381" t="s">
        <v>516</v>
      </c>
      <c r="D16" s="380">
        <v>74</v>
      </c>
    </row>
    <row r="17" s="366" customFormat="1" customHeight="1" spans="1:4">
      <c r="A17" s="376">
        <f t="shared" si="0"/>
        <v>5</v>
      </c>
      <c r="B17" s="155">
        <v>50205</v>
      </c>
      <c r="C17" s="381" t="s">
        <v>517</v>
      </c>
      <c r="D17" s="380">
        <v>33778</v>
      </c>
    </row>
    <row r="18" s="366" customFormat="1" customHeight="1" spans="1:4">
      <c r="A18" s="376">
        <f t="shared" si="0"/>
        <v>5</v>
      </c>
      <c r="B18" s="155">
        <v>50206</v>
      </c>
      <c r="C18" s="381" t="s">
        <v>518</v>
      </c>
      <c r="D18" s="380">
        <v>374</v>
      </c>
    </row>
    <row r="19" s="366" customFormat="1" customHeight="1" spans="1:4">
      <c r="A19" s="376">
        <f t="shared" si="0"/>
        <v>5</v>
      </c>
      <c r="B19" s="155">
        <v>50208</v>
      </c>
      <c r="C19" s="381" t="s">
        <v>519</v>
      </c>
      <c r="D19" s="380">
        <v>833</v>
      </c>
    </row>
    <row r="20" s="366" customFormat="1" customHeight="1" spans="1:4">
      <c r="A20" s="376">
        <f t="shared" si="0"/>
        <v>5</v>
      </c>
      <c r="B20" s="155">
        <v>50209</v>
      </c>
      <c r="C20" s="381" t="s">
        <v>520</v>
      </c>
      <c r="D20" s="380">
        <v>545</v>
      </c>
    </row>
    <row r="21" s="366" customFormat="1" customHeight="1" spans="1:4">
      <c r="A21" s="376">
        <f t="shared" si="0"/>
        <v>5</v>
      </c>
      <c r="B21" s="155">
        <v>50299</v>
      </c>
      <c r="C21" s="381" t="s">
        <v>521</v>
      </c>
      <c r="D21" s="380">
        <v>10589</v>
      </c>
    </row>
    <row r="22" s="366" customFormat="1" customHeight="1" spans="1:4">
      <c r="A22" s="376">
        <f t="shared" si="0"/>
        <v>3</v>
      </c>
      <c r="B22" s="155">
        <v>503</v>
      </c>
      <c r="C22" s="379" t="s">
        <v>522</v>
      </c>
      <c r="D22" s="380">
        <v>85340</v>
      </c>
    </row>
    <row r="23" s="366" customFormat="1" customHeight="1" spans="1:4">
      <c r="A23" s="376">
        <f t="shared" si="0"/>
        <v>5</v>
      </c>
      <c r="B23" s="155">
        <v>50306</v>
      </c>
      <c r="C23" s="381" t="s">
        <v>523</v>
      </c>
      <c r="D23" s="380">
        <v>730</v>
      </c>
    </row>
    <row r="24" s="366" customFormat="1" customHeight="1" spans="1:4">
      <c r="A24" s="376">
        <f t="shared" si="0"/>
        <v>5</v>
      </c>
      <c r="B24" s="155">
        <v>50399</v>
      </c>
      <c r="C24" s="381" t="s">
        <v>524</v>
      </c>
      <c r="D24" s="380">
        <v>69616</v>
      </c>
    </row>
    <row r="25" s="366" customFormat="1" customHeight="1" spans="1:4">
      <c r="A25" s="376">
        <f t="shared" si="0"/>
        <v>3</v>
      </c>
      <c r="B25" s="155">
        <v>505</v>
      </c>
      <c r="C25" s="381" t="s">
        <v>525</v>
      </c>
      <c r="D25" s="380">
        <v>90</v>
      </c>
    </row>
    <row r="26" s="366" customFormat="1" customHeight="1" spans="1:4">
      <c r="A26" s="376">
        <f t="shared" si="0"/>
        <v>5</v>
      </c>
      <c r="B26" s="155">
        <v>50501</v>
      </c>
      <c r="C26" s="381" t="s">
        <v>526</v>
      </c>
      <c r="D26" s="380">
        <v>315</v>
      </c>
    </row>
    <row r="27" s="366" customFormat="1" customHeight="1" spans="1:4">
      <c r="A27" s="376">
        <f t="shared" si="0"/>
        <v>5</v>
      </c>
      <c r="B27" s="155">
        <v>50502</v>
      </c>
      <c r="C27" s="381" t="s">
        <v>527</v>
      </c>
      <c r="D27" s="380">
        <v>123</v>
      </c>
    </row>
    <row r="28" s="366" customFormat="1" customHeight="1" spans="1:4">
      <c r="A28" s="376">
        <f t="shared" si="0"/>
        <v>3</v>
      </c>
      <c r="B28" s="155">
        <v>506</v>
      </c>
      <c r="C28" s="381" t="s">
        <v>528</v>
      </c>
      <c r="D28" s="380">
        <v>242</v>
      </c>
    </row>
    <row r="29" s="366" customFormat="1" customHeight="1" spans="1:4">
      <c r="A29" s="376">
        <f t="shared" si="0"/>
        <v>5</v>
      </c>
      <c r="B29" s="155">
        <v>50601</v>
      </c>
      <c r="C29" s="381" t="s">
        <v>529</v>
      </c>
      <c r="D29" s="380">
        <v>14224</v>
      </c>
    </row>
    <row r="30" s="366" customFormat="1" customHeight="1" spans="1:4">
      <c r="A30" s="376">
        <f t="shared" si="0"/>
        <v>3</v>
      </c>
      <c r="B30" s="155">
        <v>509</v>
      </c>
      <c r="C30" s="379" t="s">
        <v>530</v>
      </c>
      <c r="D30" s="380">
        <v>7069</v>
      </c>
    </row>
    <row r="31" s="366" customFormat="1" customHeight="1" spans="1:4">
      <c r="A31" s="376">
        <f t="shared" si="0"/>
        <v>5</v>
      </c>
      <c r="B31" s="155">
        <v>50901</v>
      </c>
      <c r="C31" s="381" t="s">
        <v>523</v>
      </c>
      <c r="D31" s="380">
        <v>1317</v>
      </c>
    </row>
    <row r="32" s="366" customFormat="1" customHeight="1" spans="1:4">
      <c r="A32" s="376">
        <f t="shared" si="0"/>
        <v>5</v>
      </c>
      <c r="B32" s="155">
        <v>50905</v>
      </c>
      <c r="C32" s="381" t="s">
        <v>524</v>
      </c>
      <c r="D32" s="380">
        <v>5649</v>
      </c>
    </row>
    <row r="33" s="366" customFormat="1" customHeight="1" spans="1:4">
      <c r="A33" s="376">
        <f t="shared" si="0"/>
        <v>5</v>
      </c>
      <c r="B33" s="155">
        <v>50999</v>
      </c>
      <c r="C33" s="381" t="s">
        <v>525</v>
      </c>
      <c r="D33" s="380">
        <v>18</v>
      </c>
    </row>
    <row r="34" customHeight="1" spans="3:4">
      <c r="C34" s="381" t="s">
        <v>527</v>
      </c>
      <c r="D34" s="380">
        <v>25</v>
      </c>
    </row>
    <row r="35" customHeight="1" spans="3:4">
      <c r="C35" s="381" t="s">
        <v>528</v>
      </c>
      <c r="D35" s="380">
        <v>60</v>
      </c>
    </row>
    <row r="36" customHeight="1" spans="3:4">
      <c r="C36" s="379" t="s">
        <v>531</v>
      </c>
      <c r="D36" s="380">
        <v>235967</v>
      </c>
    </row>
    <row r="37" customHeight="1" spans="3:4">
      <c r="C37" s="381" t="s">
        <v>532</v>
      </c>
      <c r="D37" s="380">
        <v>205416</v>
      </c>
    </row>
    <row r="38" customHeight="1" spans="3:4">
      <c r="C38" s="381" t="s">
        <v>533</v>
      </c>
      <c r="D38" s="380">
        <v>30551</v>
      </c>
    </row>
    <row r="39" customHeight="1" spans="3:4">
      <c r="C39" s="379" t="s">
        <v>534</v>
      </c>
      <c r="D39" s="380">
        <v>35804</v>
      </c>
    </row>
    <row r="40" customHeight="1" spans="3:4">
      <c r="C40" s="381" t="s">
        <v>535</v>
      </c>
      <c r="D40" s="380">
        <v>34542</v>
      </c>
    </row>
    <row r="41" customHeight="1" spans="3:4">
      <c r="C41" s="381" t="s">
        <v>536</v>
      </c>
      <c r="D41" s="380">
        <v>1262</v>
      </c>
    </row>
    <row r="42" customHeight="1" spans="3:4">
      <c r="C42" s="379" t="s">
        <v>537</v>
      </c>
      <c r="D42" s="380">
        <v>51465</v>
      </c>
    </row>
    <row r="43" customHeight="1" spans="3:4">
      <c r="C43" s="381" t="s">
        <v>538</v>
      </c>
      <c r="D43" s="380">
        <v>10046</v>
      </c>
    </row>
    <row r="44" customHeight="1" spans="3:4">
      <c r="C44" s="381" t="s">
        <v>539</v>
      </c>
      <c r="D44" s="380">
        <v>3006</v>
      </c>
    </row>
    <row r="45" customHeight="1" spans="3:4">
      <c r="C45" s="381" t="s">
        <v>540</v>
      </c>
      <c r="D45" s="380">
        <v>38413</v>
      </c>
    </row>
    <row r="46" customHeight="1" spans="3:4">
      <c r="C46" s="379" t="s">
        <v>541</v>
      </c>
      <c r="D46" s="380">
        <v>133150</v>
      </c>
    </row>
    <row r="47" customHeight="1" spans="3:4">
      <c r="C47" s="381" t="s">
        <v>542</v>
      </c>
      <c r="D47" s="380">
        <v>81000</v>
      </c>
    </row>
    <row r="48" customHeight="1" spans="3:4">
      <c r="C48" s="381" t="s">
        <v>543</v>
      </c>
      <c r="D48" s="380">
        <v>14350</v>
      </c>
    </row>
    <row r="49" customHeight="1" spans="3:4">
      <c r="C49" s="381" t="s">
        <v>544</v>
      </c>
      <c r="D49" s="380">
        <v>9113</v>
      </c>
    </row>
    <row r="50" customHeight="1" spans="3:4">
      <c r="C50" s="381" t="s">
        <v>545</v>
      </c>
      <c r="D50" s="380">
        <v>509</v>
      </c>
    </row>
    <row r="51" customHeight="1" spans="3:4">
      <c r="C51" s="381" t="s">
        <v>546</v>
      </c>
      <c r="D51" s="380">
        <v>28178</v>
      </c>
    </row>
    <row r="52" customHeight="1" spans="3:4">
      <c r="C52" s="379" t="s">
        <v>547</v>
      </c>
      <c r="D52" s="380">
        <v>1661</v>
      </c>
    </row>
    <row r="53" customHeight="1" spans="3:4">
      <c r="C53" s="381" t="s">
        <v>548</v>
      </c>
      <c r="D53" s="380">
        <v>1661</v>
      </c>
    </row>
    <row r="54" customHeight="1" spans="3:4">
      <c r="C54" s="379" t="s">
        <v>549</v>
      </c>
      <c r="D54" s="380">
        <v>21293</v>
      </c>
    </row>
    <row r="55" customHeight="1" spans="3:4">
      <c r="C55" s="381" t="s">
        <v>550</v>
      </c>
      <c r="D55" s="380">
        <v>20687</v>
      </c>
    </row>
    <row r="56" customHeight="1" spans="3:4">
      <c r="C56" s="381" t="s">
        <v>551</v>
      </c>
      <c r="D56" s="380">
        <v>600</v>
      </c>
    </row>
    <row r="57" customHeight="1" spans="3:4">
      <c r="C57" s="381" t="s">
        <v>552</v>
      </c>
      <c r="D57" s="380">
        <v>6</v>
      </c>
    </row>
    <row r="58" customHeight="1" spans="3:4">
      <c r="C58" s="379" t="s">
        <v>553</v>
      </c>
      <c r="D58" s="380">
        <v>159</v>
      </c>
    </row>
    <row r="59" customHeight="1" spans="3:4">
      <c r="C59" s="382" t="s">
        <v>554</v>
      </c>
      <c r="D59" s="383">
        <v>159</v>
      </c>
    </row>
  </sheetData>
  <mergeCells count="3">
    <mergeCell ref="C1:D1"/>
    <mergeCell ref="C2:D2"/>
    <mergeCell ref="C3:D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0"/>
  <sheetViews>
    <sheetView showZeros="0" workbookViewId="0">
      <selection activeCell="A1" sqref="A1:D1"/>
    </sheetView>
  </sheetViews>
  <sheetFormatPr defaultColWidth="9" defaultRowHeight="22" customHeight="1" outlineLevelCol="3"/>
  <cols>
    <col min="1" max="1" width="49.75" style="334" customWidth="1"/>
    <col min="2" max="2" width="16.1333333333333" style="301" customWidth="1"/>
    <col min="3" max="3" width="10.3833333333333" style="301" hidden="1" customWidth="1"/>
    <col min="4" max="4" width="18.5" style="301" customWidth="1"/>
    <col min="5" max="5" width="9" style="304" customWidth="1"/>
    <col min="6" max="16376" width="9" style="304"/>
  </cols>
  <sheetData>
    <row r="1" customHeight="1" spans="1:4">
      <c r="A1" s="280" t="s">
        <v>555</v>
      </c>
      <c r="B1" s="29"/>
      <c r="C1" s="29"/>
      <c r="D1" s="29"/>
    </row>
    <row r="2" customHeight="1" spans="1:4">
      <c r="A2" s="335" t="s">
        <v>556</v>
      </c>
      <c r="B2" s="335"/>
      <c r="C2" s="335"/>
      <c r="D2" s="335"/>
    </row>
    <row r="3" customHeight="1" spans="1:4">
      <c r="A3" s="336" t="s">
        <v>21</v>
      </c>
      <c r="B3" s="308"/>
      <c r="C3" s="308"/>
      <c r="D3" s="308"/>
    </row>
    <row r="4" s="332" customFormat="1" ht="33" customHeight="1" spans="1:4">
      <c r="A4" s="337" t="s">
        <v>557</v>
      </c>
      <c r="B4" s="12" t="s">
        <v>25</v>
      </c>
      <c r="C4" s="338" t="s">
        <v>26</v>
      </c>
      <c r="D4" s="339" t="s">
        <v>558</v>
      </c>
    </row>
    <row r="5" s="333" customFormat="1" customHeight="1" spans="1:4">
      <c r="A5" s="340" t="s">
        <v>78</v>
      </c>
      <c r="B5" s="341">
        <f>B6+B57+B58+B59+B60</f>
        <v>1068569</v>
      </c>
      <c r="C5" s="342">
        <f>C6+C57+C58+C59+C60</f>
        <v>703874</v>
      </c>
      <c r="D5" s="343">
        <f t="shared" ref="D5:D60" si="0">IFERROR(B5/C5,"")*100</f>
        <v>151.812540312613</v>
      </c>
    </row>
    <row r="6" s="300" customFormat="1" customHeight="1" spans="1:4">
      <c r="A6" s="344" t="s">
        <v>80</v>
      </c>
      <c r="B6" s="345">
        <f>B7+B39</f>
        <v>600548</v>
      </c>
      <c r="C6" s="346">
        <f>C7+C39</f>
        <v>530902</v>
      </c>
      <c r="D6" s="343">
        <f t="shared" si="0"/>
        <v>113.118428636547</v>
      </c>
    </row>
    <row r="7" s="300" customFormat="1" customHeight="1" spans="1:4">
      <c r="A7" s="347" t="s">
        <v>559</v>
      </c>
      <c r="B7" s="348">
        <v>551232</v>
      </c>
      <c r="C7" s="349">
        <f>SUM(C8:C26)</f>
        <v>450962</v>
      </c>
      <c r="D7" s="343">
        <f t="shared" si="0"/>
        <v>122.234689397333</v>
      </c>
    </row>
    <row r="8" s="300" customFormat="1" customHeight="1" spans="1:4">
      <c r="A8" s="350" t="s">
        <v>560</v>
      </c>
      <c r="B8" s="351">
        <v>3713</v>
      </c>
      <c r="C8" s="352">
        <v>5569</v>
      </c>
      <c r="D8" s="343">
        <f t="shared" si="0"/>
        <v>66.6726521817202</v>
      </c>
    </row>
    <row r="9" s="300" customFormat="1" customHeight="1" spans="1:4">
      <c r="A9" s="350" t="s">
        <v>561</v>
      </c>
      <c r="B9" s="351">
        <v>392</v>
      </c>
      <c r="C9" s="352">
        <v>392</v>
      </c>
      <c r="D9" s="343">
        <f t="shared" si="0"/>
        <v>100</v>
      </c>
    </row>
    <row r="10" s="300" customFormat="1" customHeight="1" spans="1:4">
      <c r="A10" s="350" t="s">
        <v>562</v>
      </c>
      <c r="B10" s="351">
        <v>1856</v>
      </c>
      <c r="C10" s="352"/>
      <c r="D10" s="343"/>
    </row>
    <row r="11" s="300" customFormat="1" customHeight="1" spans="1:4">
      <c r="A11" s="350" t="s">
        <v>563</v>
      </c>
      <c r="B11" s="351">
        <v>890</v>
      </c>
      <c r="C11" s="352">
        <v>1169</v>
      </c>
      <c r="D11" s="343">
        <f t="shared" si="0"/>
        <v>76.1334473909324</v>
      </c>
    </row>
    <row r="12" s="300" customFormat="1" customHeight="1" spans="1:4">
      <c r="A12" s="350" t="s">
        <v>564</v>
      </c>
      <c r="B12" s="351">
        <v>71891</v>
      </c>
      <c r="C12" s="352">
        <v>73405</v>
      </c>
      <c r="D12" s="343">
        <f t="shared" si="0"/>
        <v>97.9374701995777</v>
      </c>
    </row>
    <row r="13" s="300" customFormat="1" customHeight="1" spans="1:4">
      <c r="A13" s="350" t="s">
        <v>565</v>
      </c>
      <c r="B13" s="351">
        <v>3071</v>
      </c>
      <c r="C13" s="352">
        <v>3036</v>
      </c>
      <c r="D13" s="343">
        <f t="shared" si="0"/>
        <v>101.152832674572</v>
      </c>
    </row>
    <row r="14" s="300" customFormat="1" customHeight="1" spans="1:4">
      <c r="A14" s="350" t="s">
        <v>566</v>
      </c>
      <c r="B14" s="351">
        <v>20290</v>
      </c>
      <c r="C14" s="352">
        <v>18611</v>
      </c>
      <c r="D14" s="343">
        <f t="shared" si="0"/>
        <v>109.021546397292</v>
      </c>
    </row>
    <row r="15" s="300" customFormat="1" customHeight="1" spans="1:4">
      <c r="A15" s="350" t="s">
        <v>567</v>
      </c>
      <c r="B15" s="351">
        <v>62668</v>
      </c>
      <c r="C15" s="352"/>
      <c r="D15" s="343"/>
    </row>
    <row r="16" s="300" customFormat="1" customHeight="1" spans="1:4">
      <c r="A16" s="350" t="s">
        <v>568</v>
      </c>
      <c r="B16" s="351">
        <v>0</v>
      </c>
      <c r="C16" s="352">
        <v>62668</v>
      </c>
      <c r="D16" s="343">
        <f t="shared" si="0"/>
        <v>0</v>
      </c>
    </row>
    <row r="17" s="300" customFormat="1" customHeight="1" spans="1:4">
      <c r="A17" s="350" t="s">
        <v>569</v>
      </c>
      <c r="B17" s="351">
        <v>42840</v>
      </c>
      <c r="C17" s="352">
        <v>40341</v>
      </c>
      <c r="D17" s="343">
        <f t="shared" si="0"/>
        <v>106.194690265487</v>
      </c>
    </row>
    <row r="18" s="300" customFormat="1" customHeight="1" spans="1:4">
      <c r="A18" s="350" t="s">
        <v>570</v>
      </c>
      <c r="B18" s="351">
        <v>28690</v>
      </c>
      <c r="C18" s="352">
        <v>15854</v>
      </c>
      <c r="D18" s="343">
        <f t="shared" si="0"/>
        <v>180.963794625962</v>
      </c>
    </row>
    <row r="19" s="300" customFormat="1" customHeight="1" spans="1:4">
      <c r="A19" s="350" t="s">
        <v>571</v>
      </c>
      <c r="B19" s="351">
        <v>0</v>
      </c>
      <c r="C19" s="352">
        <v>2741</v>
      </c>
      <c r="D19" s="343">
        <f t="shared" si="0"/>
        <v>0</v>
      </c>
    </row>
    <row r="20" s="300" customFormat="1" customHeight="1" spans="1:4">
      <c r="A20" s="350" t="s">
        <v>572</v>
      </c>
      <c r="B20" s="351">
        <v>24143</v>
      </c>
      <c r="C20" s="352">
        <v>24143</v>
      </c>
      <c r="D20" s="343">
        <f t="shared" si="0"/>
        <v>100</v>
      </c>
    </row>
    <row r="21" s="300" customFormat="1" customHeight="1" spans="1:4">
      <c r="A21" s="350" t="s">
        <v>573</v>
      </c>
      <c r="B21" s="351">
        <v>25845</v>
      </c>
      <c r="C21" s="352">
        <v>22964</v>
      </c>
      <c r="D21" s="343">
        <f t="shared" si="0"/>
        <v>112.545723741508</v>
      </c>
    </row>
    <row r="22" s="300" customFormat="1" customHeight="1" spans="1:4">
      <c r="A22" s="350" t="s">
        <v>574</v>
      </c>
      <c r="B22" s="351">
        <v>300</v>
      </c>
      <c r="C22" s="352">
        <v>5200</v>
      </c>
      <c r="D22" s="343">
        <f t="shared" si="0"/>
        <v>5.76923076923077</v>
      </c>
    </row>
    <row r="23" s="300" customFormat="1" customHeight="1" spans="1:4">
      <c r="A23" s="350" t="s">
        <v>575</v>
      </c>
      <c r="B23" s="351">
        <v>2900</v>
      </c>
      <c r="C23" s="352">
        <v>6500</v>
      </c>
      <c r="D23" s="343">
        <f t="shared" si="0"/>
        <v>44.6153846153846</v>
      </c>
    </row>
    <row r="24" s="300" customFormat="1" customHeight="1" spans="1:4">
      <c r="A24" s="350" t="s">
        <v>576</v>
      </c>
      <c r="B24" s="351"/>
      <c r="C24" s="352">
        <v>9100</v>
      </c>
      <c r="D24" s="343">
        <f t="shared" si="0"/>
        <v>0</v>
      </c>
    </row>
    <row r="25" s="300" customFormat="1" customHeight="1" spans="1:4">
      <c r="A25" s="350" t="s">
        <v>577</v>
      </c>
      <c r="B25" s="351">
        <v>1170</v>
      </c>
      <c r="C25" s="352">
        <v>1360</v>
      </c>
      <c r="D25" s="343">
        <f t="shared" si="0"/>
        <v>86.0294117647059</v>
      </c>
    </row>
    <row r="26" s="300" customFormat="1" customHeight="1" spans="1:4">
      <c r="A26" s="350" t="s">
        <v>578</v>
      </c>
      <c r="B26" s="322">
        <f>SUM(B27:B38)</f>
        <v>260573</v>
      </c>
      <c r="C26" s="323">
        <f>SUM(C27:C37)</f>
        <v>157909</v>
      </c>
      <c r="D26" s="343">
        <f t="shared" si="0"/>
        <v>165.014660342349</v>
      </c>
    </row>
    <row r="27" s="300" customFormat="1" customHeight="1" spans="1:4">
      <c r="A27" s="353" t="s">
        <v>579</v>
      </c>
      <c r="B27" s="351">
        <v>0</v>
      </c>
      <c r="C27" s="352">
        <v>95</v>
      </c>
      <c r="D27" s="343">
        <f t="shared" si="0"/>
        <v>0</v>
      </c>
    </row>
    <row r="28" s="300" customFormat="1" customHeight="1" spans="1:4">
      <c r="A28" s="353" t="s">
        <v>580</v>
      </c>
      <c r="B28" s="351">
        <v>3051</v>
      </c>
      <c r="C28" s="352">
        <v>2823</v>
      </c>
      <c r="D28" s="343">
        <f t="shared" si="0"/>
        <v>108.07651434644</v>
      </c>
    </row>
    <row r="29" s="300" customFormat="1" customHeight="1" spans="1:4">
      <c r="A29" s="353" t="s">
        <v>581</v>
      </c>
      <c r="B29" s="351">
        <v>44049</v>
      </c>
      <c r="C29" s="352">
        <v>40719</v>
      </c>
      <c r="D29" s="343">
        <f t="shared" si="0"/>
        <v>108.178000442054</v>
      </c>
    </row>
    <row r="30" s="300" customFormat="1" customHeight="1" spans="1:4">
      <c r="A30" s="353" t="s">
        <v>582</v>
      </c>
      <c r="B30" s="351">
        <v>112</v>
      </c>
      <c r="C30" s="352">
        <v>69</v>
      </c>
      <c r="D30" s="343">
        <f t="shared" si="0"/>
        <v>162.31884057971</v>
      </c>
    </row>
    <row r="31" s="300" customFormat="1" customHeight="1" spans="1:4">
      <c r="A31" s="354" t="s">
        <v>583</v>
      </c>
      <c r="B31" s="351">
        <v>1255</v>
      </c>
      <c r="C31" s="352">
        <v>1241</v>
      </c>
      <c r="D31" s="343">
        <f t="shared" si="0"/>
        <v>101.128122481869</v>
      </c>
    </row>
    <row r="32" s="300" customFormat="1" customHeight="1" spans="1:4">
      <c r="A32" s="353" t="s">
        <v>584</v>
      </c>
      <c r="B32" s="351">
        <v>43669</v>
      </c>
      <c r="C32" s="352">
        <v>39307</v>
      </c>
      <c r="D32" s="343">
        <f t="shared" si="0"/>
        <v>111.09726003002</v>
      </c>
    </row>
    <row r="33" s="300" customFormat="1" customHeight="1" spans="1:4">
      <c r="A33" s="353" t="s">
        <v>585</v>
      </c>
      <c r="B33" s="351">
        <v>15242</v>
      </c>
      <c r="C33" s="352">
        <v>13876</v>
      </c>
      <c r="D33" s="343">
        <f t="shared" si="0"/>
        <v>109.844335543384</v>
      </c>
    </row>
    <row r="34" s="300" customFormat="1" customHeight="1" spans="1:4">
      <c r="A34" s="353" t="s">
        <v>586</v>
      </c>
      <c r="B34" s="351">
        <v>2386</v>
      </c>
      <c r="C34" s="352">
        <v>9104</v>
      </c>
      <c r="D34" s="343">
        <f t="shared" si="0"/>
        <v>26.2082601054482</v>
      </c>
    </row>
    <row r="35" s="300" customFormat="1" customHeight="1" spans="1:4">
      <c r="A35" s="353" t="s">
        <v>587</v>
      </c>
      <c r="B35" s="351">
        <v>16575</v>
      </c>
      <c r="C35" s="352"/>
      <c r="D35" s="343"/>
    </row>
    <row r="36" s="300" customFormat="1" customHeight="1" spans="1:4">
      <c r="A36" s="353" t="s">
        <v>588</v>
      </c>
      <c r="B36" s="351">
        <v>118576</v>
      </c>
      <c r="C36" s="352">
        <v>47295</v>
      </c>
      <c r="D36" s="343">
        <f t="shared" si="0"/>
        <v>250.715720477852</v>
      </c>
    </row>
    <row r="37" s="300" customFormat="1" customHeight="1" spans="1:4">
      <c r="A37" s="353" t="s">
        <v>589</v>
      </c>
      <c r="B37" s="351">
        <v>6758</v>
      </c>
      <c r="C37" s="352">
        <v>3380</v>
      </c>
      <c r="D37" s="343">
        <f t="shared" si="0"/>
        <v>199.940828402367</v>
      </c>
    </row>
    <row r="38" s="300" customFormat="1" customHeight="1" spans="1:4">
      <c r="A38" s="353" t="s">
        <v>590</v>
      </c>
      <c r="B38" s="351">
        <v>8900</v>
      </c>
      <c r="C38" s="352"/>
      <c r="D38" s="343"/>
    </row>
    <row r="39" s="300" customFormat="1" customHeight="1" spans="1:4">
      <c r="A39" s="347" t="s">
        <v>591</v>
      </c>
      <c r="B39" s="355">
        <f>SUM(B40:B56)</f>
        <v>49316</v>
      </c>
      <c r="C39" s="349">
        <f>SUM(C40:C56)</f>
        <v>79940</v>
      </c>
      <c r="D39" s="343">
        <f t="shared" si="0"/>
        <v>61.6912684513385</v>
      </c>
    </row>
    <row r="40" s="300" customFormat="1" customHeight="1" spans="1:4">
      <c r="A40" s="356" t="s">
        <v>592</v>
      </c>
      <c r="B40" s="355">
        <v>20</v>
      </c>
      <c r="C40" s="349">
        <v>20</v>
      </c>
      <c r="D40" s="343">
        <f t="shared" si="0"/>
        <v>100</v>
      </c>
    </row>
    <row r="41" s="300" customFormat="1" customHeight="1" spans="1:4">
      <c r="A41" s="350" t="s">
        <v>593</v>
      </c>
      <c r="B41" s="355">
        <v>1884</v>
      </c>
      <c r="C41" s="349">
        <v>267</v>
      </c>
      <c r="D41" s="343">
        <f t="shared" si="0"/>
        <v>705.61797752809</v>
      </c>
    </row>
    <row r="42" s="300" customFormat="1" customHeight="1" spans="1:4">
      <c r="A42" s="350" t="s">
        <v>594</v>
      </c>
      <c r="B42" s="355">
        <v>276</v>
      </c>
      <c r="C42" s="349">
        <v>0</v>
      </c>
      <c r="D42" s="343"/>
    </row>
    <row r="43" s="300" customFormat="1" customHeight="1" spans="1:4">
      <c r="A43" s="350" t="s">
        <v>595</v>
      </c>
      <c r="B43" s="348">
        <v>537</v>
      </c>
      <c r="C43" s="349">
        <v>1127</v>
      </c>
      <c r="D43" s="343">
        <f t="shared" si="0"/>
        <v>47.6486246672582</v>
      </c>
    </row>
    <row r="44" s="300" customFormat="1" customHeight="1" spans="1:4">
      <c r="A44" s="350" t="s">
        <v>596</v>
      </c>
      <c r="B44" s="348">
        <v>0</v>
      </c>
      <c r="C44" s="349">
        <v>70</v>
      </c>
      <c r="D44" s="343">
        <f t="shared" si="0"/>
        <v>0</v>
      </c>
    </row>
    <row r="45" s="300" customFormat="1" customHeight="1" spans="1:4">
      <c r="A45" s="350" t="s">
        <v>597</v>
      </c>
      <c r="B45" s="348">
        <v>5153</v>
      </c>
      <c r="C45" s="349">
        <v>1712</v>
      </c>
      <c r="D45" s="343">
        <f t="shared" si="0"/>
        <v>300.992990654206</v>
      </c>
    </row>
    <row r="46" s="300" customFormat="1" customHeight="1" spans="1:4">
      <c r="A46" s="350" t="s">
        <v>598</v>
      </c>
      <c r="B46" s="348">
        <v>11144</v>
      </c>
      <c r="C46" s="349">
        <v>5436</v>
      </c>
      <c r="D46" s="343">
        <f t="shared" si="0"/>
        <v>205.003679175865</v>
      </c>
    </row>
    <row r="47" s="300" customFormat="1" customHeight="1" spans="1:4">
      <c r="A47" s="350" t="s">
        <v>599</v>
      </c>
      <c r="B47" s="348">
        <v>3527</v>
      </c>
      <c r="C47" s="349">
        <v>6516</v>
      </c>
      <c r="D47" s="343">
        <f t="shared" si="0"/>
        <v>54.1282995702885</v>
      </c>
    </row>
    <row r="48" s="300" customFormat="1" customHeight="1" spans="1:4">
      <c r="A48" s="350" t="s">
        <v>600</v>
      </c>
      <c r="B48" s="348">
        <v>11186</v>
      </c>
      <c r="C48" s="349">
        <v>23549</v>
      </c>
      <c r="D48" s="343">
        <f t="shared" si="0"/>
        <v>47.5009554545841</v>
      </c>
    </row>
    <row r="49" s="300" customFormat="1" customHeight="1" spans="1:4">
      <c r="A49" s="350" t="s">
        <v>601</v>
      </c>
      <c r="B49" s="348">
        <v>7563</v>
      </c>
      <c r="C49" s="349">
        <v>23263</v>
      </c>
      <c r="D49" s="343">
        <f t="shared" si="0"/>
        <v>32.5108541460689</v>
      </c>
    </row>
    <row r="50" s="300" customFormat="1" customHeight="1" spans="1:4">
      <c r="A50" s="350" t="s">
        <v>602</v>
      </c>
      <c r="B50" s="348">
        <v>276</v>
      </c>
      <c r="C50" s="349">
        <v>378</v>
      </c>
      <c r="D50" s="343">
        <f t="shared" si="0"/>
        <v>73.015873015873</v>
      </c>
    </row>
    <row r="51" s="300" customFormat="1" customHeight="1" spans="1:4">
      <c r="A51" s="350" t="s">
        <v>603</v>
      </c>
      <c r="B51" s="348">
        <v>38</v>
      </c>
      <c r="C51" s="349">
        <v>930</v>
      </c>
      <c r="D51" s="343">
        <f t="shared" si="0"/>
        <v>4.08602150537634</v>
      </c>
    </row>
    <row r="52" s="300" customFormat="1" customHeight="1" spans="1:4">
      <c r="A52" s="350" t="s">
        <v>604</v>
      </c>
      <c r="B52" s="348">
        <v>4527</v>
      </c>
      <c r="C52" s="349">
        <v>10246</v>
      </c>
      <c r="D52" s="343">
        <f t="shared" si="0"/>
        <v>44.1830958422799</v>
      </c>
    </row>
    <row r="53" s="300" customFormat="1" customHeight="1" spans="1:4">
      <c r="A53" s="350" t="s">
        <v>605</v>
      </c>
      <c r="B53" s="348">
        <v>2426</v>
      </c>
      <c r="C53" s="349">
        <v>2412</v>
      </c>
      <c r="D53" s="343">
        <f t="shared" si="0"/>
        <v>100.580431177446</v>
      </c>
    </row>
    <row r="54" customHeight="1" spans="1:4">
      <c r="A54" s="357" t="s">
        <v>606</v>
      </c>
      <c r="B54" s="348">
        <v>0</v>
      </c>
      <c r="C54" s="349"/>
      <c r="D54" s="343"/>
    </row>
    <row r="55" customHeight="1" spans="1:4">
      <c r="A55" s="357" t="s">
        <v>607</v>
      </c>
      <c r="B55" s="348">
        <v>759</v>
      </c>
      <c r="C55" s="349">
        <v>3924</v>
      </c>
      <c r="D55" s="343">
        <f t="shared" si="0"/>
        <v>19.3425076452599</v>
      </c>
    </row>
    <row r="56" customHeight="1" spans="1:4">
      <c r="A56" s="357" t="s">
        <v>77</v>
      </c>
      <c r="B56" s="348">
        <v>0</v>
      </c>
      <c r="C56" s="349">
        <v>90</v>
      </c>
      <c r="D56" s="343">
        <f t="shared" si="0"/>
        <v>0</v>
      </c>
    </row>
    <row r="57" customHeight="1" spans="1:4">
      <c r="A57" s="344" t="s">
        <v>608</v>
      </c>
      <c r="B57" s="358">
        <v>292754</v>
      </c>
      <c r="C57" s="359">
        <v>77900</v>
      </c>
      <c r="D57" s="343">
        <f t="shared" si="0"/>
        <v>375.807445442875</v>
      </c>
    </row>
    <row r="58" customHeight="1" spans="1:4">
      <c r="A58" s="344" t="s">
        <v>609</v>
      </c>
      <c r="B58" s="360">
        <v>127029</v>
      </c>
      <c r="C58" s="361">
        <v>46087</v>
      </c>
      <c r="D58" s="343">
        <f t="shared" si="0"/>
        <v>275.628702237073</v>
      </c>
    </row>
    <row r="59" customHeight="1" spans="1:4">
      <c r="A59" s="344" t="s">
        <v>610</v>
      </c>
      <c r="B59" s="360">
        <v>11641</v>
      </c>
      <c r="C59" s="361">
        <v>23343</v>
      </c>
      <c r="D59" s="343">
        <f t="shared" si="0"/>
        <v>49.8693398449214</v>
      </c>
    </row>
    <row r="60" customHeight="1" spans="1:4">
      <c r="A60" s="362" t="s">
        <v>611</v>
      </c>
      <c r="B60" s="363">
        <v>36597</v>
      </c>
      <c r="C60" s="364">
        <v>25642</v>
      </c>
      <c r="D60" s="365">
        <f t="shared" si="0"/>
        <v>142.722876530692</v>
      </c>
    </row>
  </sheetData>
  <mergeCells count="3">
    <mergeCell ref="A1:D1"/>
    <mergeCell ref="A2:D2"/>
    <mergeCell ref="A3:D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portrait" blackAndWhite="1" useFirstPageNumber="1" horizontalDpi="600"/>
  <headerFooter>
    <evenFooter>&amp;R&amp;"仿宋_GB2312"&amp;12--&amp;P--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showZeros="0" topLeftCell="B1" workbookViewId="0">
      <selection activeCell="B1" sqref="B1:E1"/>
    </sheetView>
  </sheetViews>
  <sheetFormatPr defaultColWidth="9" defaultRowHeight="15.75" outlineLevelCol="4"/>
  <cols>
    <col min="1" max="1" width="6.75" style="301" hidden="1" customWidth="1"/>
    <col min="2" max="2" width="45" style="302" customWidth="1"/>
    <col min="3" max="3" width="15.8833333333333" style="303" customWidth="1"/>
    <col min="4" max="4" width="11.6333333333333" style="304" hidden="1" customWidth="1"/>
    <col min="5" max="5" width="15.6333333333333" style="304" customWidth="1"/>
    <col min="6" max="7" width="9" style="304" customWidth="1"/>
    <col min="8" max="16384" width="9" style="304"/>
  </cols>
  <sheetData>
    <row r="1" ht="22" customHeight="1" spans="2:5">
      <c r="B1" s="280" t="s">
        <v>612</v>
      </c>
      <c r="C1" s="29"/>
      <c r="D1" s="29"/>
      <c r="E1" s="29"/>
    </row>
    <row r="2" ht="22" customHeight="1" spans="1:5">
      <c r="A2" s="305"/>
      <c r="B2" s="306" t="s">
        <v>613</v>
      </c>
      <c r="C2" s="306"/>
      <c r="D2" s="306"/>
      <c r="E2" s="306"/>
    </row>
    <row r="3" ht="22" customHeight="1" spans="1:5">
      <c r="A3" s="307"/>
      <c r="B3" s="308" t="s">
        <v>21</v>
      </c>
      <c r="C3" s="308"/>
      <c r="D3" s="308"/>
      <c r="E3" s="308"/>
    </row>
    <row r="4" ht="30" customHeight="1" spans="1:5">
      <c r="A4" s="309" t="s">
        <v>614</v>
      </c>
      <c r="B4" s="310" t="s">
        <v>615</v>
      </c>
      <c r="C4" s="311" t="s">
        <v>25</v>
      </c>
      <c r="D4" s="312" t="s">
        <v>26</v>
      </c>
      <c r="E4" s="313" t="s">
        <v>28</v>
      </c>
    </row>
    <row r="5" s="300" customFormat="1" ht="18" customHeight="1" spans="1:5">
      <c r="A5" s="314"/>
      <c r="B5" s="315" t="s">
        <v>79</v>
      </c>
      <c r="C5" s="316">
        <f>C6+C9+C10+C11</f>
        <v>531644</v>
      </c>
      <c r="D5" s="317">
        <f>D6+D9+D10+D12+D11</f>
        <v>216827</v>
      </c>
      <c r="E5" s="67">
        <f>C5/D5*100</f>
        <v>245.192711239836</v>
      </c>
    </row>
    <row r="6" s="300" customFormat="1" ht="18" customHeight="1" spans="1:5">
      <c r="A6" s="314"/>
      <c r="B6" s="318" t="s">
        <v>81</v>
      </c>
      <c r="C6" s="316">
        <v>21599</v>
      </c>
      <c r="D6" s="317">
        <f>D8+D7</f>
        <v>13738</v>
      </c>
      <c r="E6" s="67">
        <f t="shared" ref="E6:E11" si="0">C6/D6*100</f>
        <v>157.220847284903</v>
      </c>
    </row>
    <row r="7" s="300" customFormat="1" ht="18" customHeight="1" spans="1:5">
      <c r="A7" s="314"/>
      <c r="B7" s="319" t="s">
        <v>616</v>
      </c>
      <c r="C7" s="320"/>
      <c r="D7" s="321"/>
      <c r="E7" s="75"/>
    </row>
    <row r="8" s="300" customFormat="1" ht="18" customHeight="1" spans="1:5">
      <c r="A8" s="314"/>
      <c r="B8" s="319" t="s">
        <v>617</v>
      </c>
      <c r="C8" s="322">
        <v>21599</v>
      </c>
      <c r="D8" s="323">
        <v>13738</v>
      </c>
      <c r="E8" s="75">
        <f t="shared" si="0"/>
        <v>157.220847284903</v>
      </c>
    </row>
    <row r="9" s="300" customFormat="1" ht="18" customHeight="1" spans="1:5">
      <c r="A9" s="314"/>
      <c r="B9" s="318" t="s">
        <v>618</v>
      </c>
      <c r="C9" s="324">
        <v>259840</v>
      </c>
      <c r="D9" s="325">
        <v>64419</v>
      </c>
      <c r="E9" s="67">
        <f t="shared" si="0"/>
        <v>403.359257361958</v>
      </c>
    </row>
    <row r="10" s="300" customFormat="1" ht="18" customHeight="1" spans="1:5">
      <c r="A10" s="314"/>
      <c r="B10" s="318" t="s">
        <v>619</v>
      </c>
      <c r="C10" s="324">
        <v>249153</v>
      </c>
      <c r="D10" s="325">
        <v>127029</v>
      </c>
      <c r="E10" s="67">
        <f t="shared" si="0"/>
        <v>196.138676995017</v>
      </c>
    </row>
    <row r="11" s="300" customFormat="1" ht="18" customHeight="1" spans="1:5">
      <c r="A11" s="314"/>
      <c r="B11" s="318" t="s">
        <v>620</v>
      </c>
      <c r="C11" s="324">
        <v>1052</v>
      </c>
      <c r="D11" s="325">
        <v>11641</v>
      </c>
      <c r="E11" s="67">
        <f t="shared" si="0"/>
        <v>9.03702431062623</v>
      </c>
    </row>
    <row r="12" ht="18" customHeight="1" spans="1:5">
      <c r="A12" s="326"/>
      <c r="B12" s="327" t="s">
        <v>89</v>
      </c>
      <c r="C12" s="328"/>
      <c r="D12" s="329"/>
      <c r="E12" s="330"/>
    </row>
    <row r="13" ht="13.5" spans="1:1">
      <c r="A13" s="331"/>
    </row>
  </sheetData>
  <mergeCells count="3">
    <mergeCell ref="B1:E1"/>
    <mergeCell ref="B2:E2"/>
    <mergeCell ref="B3:E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workbookViewId="0">
      <selection activeCell="A1" sqref="A1"/>
    </sheetView>
  </sheetViews>
  <sheetFormatPr defaultColWidth="9" defaultRowHeight="22" customHeight="1" outlineLevelCol="3"/>
  <cols>
    <col min="1" max="1" width="31" style="279" customWidth="1"/>
    <col min="2" max="4" width="15.1333333333333" style="279" customWidth="1"/>
    <col min="5" max="5" width="9" style="279" customWidth="1"/>
    <col min="6" max="6" width="9" style="279"/>
    <col min="7" max="9" width="9" style="279" hidden="1" customWidth="1"/>
    <col min="10" max="16381" width="9" style="279"/>
  </cols>
  <sheetData>
    <row r="1" customHeight="1" spans="1:1">
      <c r="A1" s="280" t="s">
        <v>621</v>
      </c>
    </row>
    <row r="2" customHeight="1" spans="1:4">
      <c r="A2" s="281" t="s">
        <v>622</v>
      </c>
      <c r="B2" s="281"/>
      <c r="C2" s="281"/>
      <c r="D2" s="281"/>
    </row>
    <row r="3" customHeight="1" spans="1:4">
      <c r="A3" s="282"/>
      <c r="B3" s="282"/>
      <c r="C3" s="282"/>
      <c r="D3" s="283" t="s">
        <v>21</v>
      </c>
    </row>
    <row r="4" customHeight="1" spans="1:4">
      <c r="A4" s="284" t="s">
        <v>623</v>
      </c>
      <c r="B4" s="285" t="s">
        <v>624</v>
      </c>
      <c r="C4" s="285"/>
      <c r="D4" s="286"/>
    </row>
    <row r="5" s="278" customFormat="1" customHeight="1" spans="1:4">
      <c r="A5" s="287"/>
      <c r="B5" s="288" t="s">
        <v>625</v>
      </c>
      <c r="C5" s="289" t="s">
        <v>626</v>
      </c>
      <c r="D5" s="290" t="s">
        <v>627</v>
      </c>
    </row>
    <row r="6" s="278" customFormat="1" customHeight="1" spans="1:4">
      <c r="A6" s="291" t="s">
        <v>628</v>
      </c>
      <c r="B6" s="292">
        <f>C6+D6</f>
        <v>107550</v>
      </c>
      <c r="C6" s="292">
        <f>SUM(C7:C45)</f>
        <v>50159</v>
      </c>
      <c r="D6" s="293">
        <f>SUM(D7:D45)</f>
        <v>57391</v>
      </c>
    </row>
    <row r="7" s="278" customFormat="1" customHeight="1" spans="1:4">
      <c r="A7" s="294" t="s">
        <v>629</v>
      </c>
      <c r="B7" s="295">
        <v>3222</v>
      </c>
      <c r="C7" s="295">
        <v>1612</v>
      </c>
      <c r="D7" s="296">
        <v>1610</v>
      </c>
    </row>
    <row r="8" s="278" customFormat="1" customHeight="1" spans="1:4">
      <c r="A8" s="294" t="s">
        <v>630</v>
      </c>
      <c r="B8" s="295">
        <v>3800</v>
      </c>
      <c r="C8" s="295">
        <v>1842</v>
      </c>
      <c r="D8" s="296">
        <v>1958</v>
      </c>
    </row>
    <row r="9" s="278" customFormat="1" customHeight="1" spans="1:4">
      <c r="A9" s="294" t="s">
        <v>631</v>
      </c>
      <c r="B9" s="295">
        <v>6832</v>
      </c>
      <c r="C9" s="295">
        <v>3880</v>
      </c>
      <c r="D9" s="296">
        <v>2952</v>
      </c>
    </row>
    <row r="10" s="278" customFormat="1" customHeight="1" spans="1:4">
      <c r="A10" s="294" t="s">
        <v>632</v>
      </c>
      <c r="B10" s="295">
        <v>4406</v>
      </c>
      <c r="C10" s="295">
        <v>2383</v>
      </c>
      <c r="D10" s="296">
        <v>2023</v>
      </c>
    </row>
    <row r="11" s="278" customFormat="1" customHeight="1" spans="1:4">
      <c r="A11" s="294" t="s">
        <v>633</v>
      </c>
      <c r="B11" s="295">
        <v>2233</v>
      </c>
      <c r="C11" s="295">
        <v>1299</v>
      </c>
      <c r="D11" s="296">
        <v>934</v>
      </c>
    </row>
    <row r="12" s="278" customFormat="1" customHeight="1" spans="1:4">
      <c r="A12" s="294" t="s">
        <v>634</v>
      </c>
      <c r="B12" s="295">
        <v>3205</v>
      </c>
      <c r="C12" s="295">
        <v>1968</v>
      </c>
      <c r="D12" s="296">
        <v>1237</v>
      </c>
    </row>
    <row r="13" s="278" customFormat="1" customHeight="1" spans="1:4">
      <c r="A13" s="294" t="s">
        <v>635</v>
      </c>
      <c r="B13" s="295">
        <v>2732</v>
      </c>
      <c r="C13" s="295">
        <v>1405</v>
      </c>
      <c r="D13" s="296">
        <v>1327</v>
      </c>
    </row>
    <row r="14" s="278" customFormat="1" customHeight="1" spans="1:4">
      <c r="A14" s="294" t="s">
        <v>636</v>
      </c>
      <c r="B14" s="295">
        <v>3705</v>
      </c>
      <c r="C14" s="295">
        <v>1270</v>
      </c>
      <c r="D14" s="296">
        <v>2435</v>
      </c>
    </row>
    <row r="15" s="278" customFormat="1" customHeight="1" spans="1:4">
      <c r="A15" s="294" t="s">
        <v>637</v>
      </c>
      <c r="B15" s="295">
        <v>2764</v>
      </c>
      <c r="C15" s="295">
        <v>1341</v>
      </c>
      <c r="D15" s="296">
        <v>1423</v>
      </c>
    </row>
    <row r="16" s="278" customFormat="1" customHeight="1" spans="1:4">
      <c r="A16" s="294" t="s">
        <v>638</v>
      </c>
      <c r="B16" s="295">
        <v>3989</v>
      </c>
      <c r="C16" s="295">
        <v>1866</v>
      </c>
      <c r="D16" s="296">
        <v>2123</v>
      </c>
    </row>
    <row r="17" s="278" customFormat="1" customHeight="1" spans="1:4">
      <c r="A17" s="294" t="s">
        <v>639</v>
      </c>
      <c r="B17" s="295">
        <v>3212</v>
      </c>
      <c r="C17" s="295">
        <v>1512</v>
      </c>
      <c r="D17" s="296">
        <v>1700</v>
      </c>
    </row>
    <row r="18" s="278" customFormat="1" customHeight="1" spans="1:4">
      <c r="A18" s="294" t="s">
        <v>640</v>
      </c>
      <c r="B18" s="295">
        <v>3769</v>
      </c>
      <c r="C18" s="295">
        <v>1757</v>
      </c>
      <c r="D18" s="296">
        <v>2012</v>
      </c>
    </row>
    <row r="19" s="278" customFormat="1" customHeight="1" spans="1:4">
      <c r="A19" s="294" t="s">
        <v>641</v>
      </c>
      <c r="B19" s="295">
        <v>4254</v>
      </c>
      <c r="C19" s="295">
        <v>1689</v>
      </c>
      <c r="D19" s="296">
        <v>2565</v>
      </c>
    </row>
    <row r="20" s="278" customFormat="1" customHeight="1" spans="1:4">
      <c r="A20" s="294" t="s">
        <v>642</v>
      </c>
      <c r="B20" s="295">
        <v>3177</v>
      </c>
      <c r="C20" s="295">
        <v>1275</v>
      </c>
      <c r="D20" s="296">
        <v>1902</v>
      </c>
    </row>
    <row r="21" s="278" customFormat="1" customHeight="1" spans="1:4">
      <c r="A21" s="294" t="s">
        <v>643</v>
      </c>
      <c r="B21" s="295">
        <v>3669</v>
      </c>
      <c r="C21" s="295">
        <v>1887</v>
      </c>
      <c r="D21" s="296">
        <v>1782</v>
      </c>
    </row>
    <row r="22" s="278" customFormat="1" customHeight="1" spans="1:4">
      <c r="A22" s="294" t="s">
        <v>644</v>
      </c>
      <c r="B22" s="295">
        <v>2361</v>
      </c>
      <c r="C22" s="295">
        <v>1365</v>
      </c>
      <c r="D22" s="296">
        <v>996</v>
      </c>
    </row>
    <row r="23" s="278" customFormat="1" customHeight="1" spans="1:4">
      <c r="A23" s="294" t="s">
        <v>645</v>
      </c>
      <c r="B23" s="295">
        <v>2791</v>
      </c>
      <c r="C23" s="295">
        <v>1438</v>
      </c>
      <c r="D23" s="296">
        <v>1353</v>
      </c>
    </row>
    <row r="24" s="278" customFormat="1" customHeight="1" spans="1:4">
      <c r="A24" s="294" t="s">
        <v>646</v>
      </c>
      <c r="B24" s="295">
        <v>3093</v>
      </c>
      <c r="C24" s="295">
        <v>1637</v>
      </c>
      <c r="D24" s="296">
        <v>1456</v>
      </c>
    </row>
    <row r="25" s="278" customFormat="1" customHeight="1" spans="1:4">
      <c r="A25" s="294" t="s">
        <v>647</v>
      </c>
      <c r="B25" s="295">
        <v>1599</v>
      </c>
      <c r="C25" s="295">
        <v>797</v>
      </c>
      <c r="D25" s="296">
        <v>802</v>
      </c>
    </row>
    <row r="26" s="278" customFormat="1" customHeight="1" spans="1:4">
      <c r="A26" s="294" t="s">
        <v>648</v>
      </c>
      <c r="B26" s="295">
        <v>1326</v>
      </c>
      <c r="C26" s="295">
        <v>817</v>
      </c>
      <c r="D26" s="296">
        <v>509</v>
      </c>
    </row>
    <row r="27" s="278" customFormat="1" customHeight="1" spans="1:4">
      <c r="A27" s="294" t="s">
        <v>649</v>
      </c>
      <c r="B27" s="295">
        <v>1760</v>
      </c>
      <c r="C27" s="295">
        <v>928</v>
      </c>
      <c r="D27" s="296">
        <v>832</v>
      </c>
    </row>
    <row r="28" s="278" customFormat="1" customHeight="1" spans="1:4">
      <c r="A28" s="294" t="s">
        <v>650</v>
      </c>
      <c r="B28" s="295">
        <v>2202</v>
      </c>
      <c r="C28" s="295">
        <v>1065</v>
      </c>
      <c r="D28" s="296">
        <v>1137</v>
      </c>
    </row>
    <row r="29" s="278" customFormat="1" customHeight="1" spans="1:4">
      <c r="A29" s="294" t="s">
        <v>651</v>
      </c>
      <c r="B29" s="295">
        <v>2200</v>
      </c>
      <c r="C29" s="295">
        <v>881</v>
      </c>
      <c r="D29" s="296">
        <v>1319</v>
      </c>
    </row>
    <row r="30" s="278" customFormat="1" customHeight="1" spans="1:4">
      <c r="A30" s="294" t="s">
        <v>652</v>
      </c>
      <c r="B30" s="295">
        <v>1660</v>
      </c>
      <c r="C30" s="295">
        <v>874</v>
      </c>
      <c r="D30" s="296">
        <v>786</v>
      </c>
    </row>
    <row r="31" s="278" customFormat="1" customHeight="1" spans="1:4">
      <c r="A31" s="294" t="s">
        <v>653</v>
      </c>
      <c r="B31" s="295">
        <v>1884</v>
      </c>
      <c r="C31" s="295">
        <v>995</v>
      </c>
      <c r="D31" s="296">
        <v>889</v>
      </c>
    </row>
    <row r="32" s="278" customFormat="1" customHeight="1" spans="1:4">
      <c r="A32" s="294" t="s">
        <v>654</v>
      </c>
      <c r="B32" s="295">
        <v>3193</v>
      </c>
      <c r="C32" s="295">
        <v>843</v>
      </c>
      <c r="D32" s="296">
        <v>2350</v>
      </c>
    </row>
    <row r="33" s="278" customFormat="1" customHeight="1" spans="1:4">
      <c r="A33" s="294" t="s">
        <v>655</v>
      </c>
      <c r="B33" s="295">
        <v>1626</v>
      </c>
      <c r="C33" s="295">
        <v>852</v>
      </c>
      <c r="D33" s="296">
        <v>774</v>
      </c>
    </row>
    <row r="34" s="278" customFormat="1" customHeight="1" spans="1:4">
      <c r="A34" s="294" t="s">
        <v>656</v>
      </c>
      <c r="B34" s="295">
        <v>1719</v>
      </c>
      <c r="C34" s="295">
        <v>817</v>
      </c>
      <c r="D34" s="296">
        <v>902</v>
      </c>
    </row>
    <row r="35" s="278" customFormat="1" customHeight="1" spans="1:4">
      <c r="A35" s="294" t="s">
        <v>657</v>
      </c>
      <c r="B35" s="295">
        <v>2012</v>
      </c>
      <c r="C35" s="295">
        <v>890</v>
      </c>
      <c r="D35" s="296">
        <v>1122</v>
      </c>
    </row>
    <row r="36" s="278" customFormat="1" customHeight="1" spans="1:4">
      <c r="A36" s="294" t="s">
        <v>658</v>
      </c>
      <c r="B36" s="295">
        <v>1743</v>
      </c>
      <c r="C36" s="295">
        <v>735</v>
      </c>
      <c r="D36" s="296">
        <v>1008</v>
      </c>
    </row>
    <row r="37" s="278" customFormat="1" customHeight="1" spans="1:4">
      <c r="A37" s="294" t="s">
        <v>659</v>
      </c>
      <c r="B37" s="295">
        <v>2055</v>
      </c>
      <c r="C37" s="295">
        <v>761</v>
      </c>
      <c r="D37" s="296">
        <v>1294</v>
      </c>
    </row>
    <row r="38" s="278" customFormat="1" customHeight="1" spans="1:4">
      <c r="A38" s="294" t="s">
        <v>660</v>
      </c>
      <c r="B38" s="295">
        <v>1870</v>
      </c>
      <c r="C38" s="295">
        <v>861</v>
      </c>
      <c r="D38" s="296">
        <v>1009</v>
      </c>
    </row>
    <row r="39" s="278" customFormat="1" customHeight="1" spans="1:4">
      <c r="A39" s="294" t="s">
        <v>661</v>
      </c>
      <c r="B39" s="295">
        <v>4558</v>
      </c>
      <c r="C39" s="295">
        <v>1010</v>
      </c>
      <c r="D39" s="296">
        <v>3548</v>
      </c>
    </row>
    <row r="40" s="278" customFormat="1" customHeight="1" spans="1:4">
      <c r="A40" s="294" t="s">
        <v>662</v>
      </c>
      <c r="B40" s="295">
        <v>2721</v>
      </c>
      <c r="C40" s="295">
        <v>1020</v>
      </c>
      <c r="D40" s="296">
        <v>1701</v>
      </c>
    </row>
    <row r="41" s="278" customFormat="1" customHeight="1" spans="1:4">
      <c r="A41" s="294" t="s">
        <v>663</v>
      </c>
      <c r="B41" s="295">
        <v>2392</v>
      </c>
      <c r="C41" s="295">
        <v>1063</v>
      </c>
      <c r="D41" s="296">
        <v>1329</v>
      </c>
    </row>
    <row r="42" s="278" customFormat="1" customHeight="1" spans="1:4">
      <c r="A42" s="294" t="s">
        <v>664</v>
      </c>
      <c r="B42" s="295">
        <v>1637</v>
      </c>
      <c r="C42" s="295">
        <v>769</v>
      </c>
      <c r="D42" s="296">
        <v>868</v>
      </c>
    </row>
    <row r="43" s="278" customFormat="1" customHeight="1" spans="1:4">
      <c r="A43" s="294" t="s">
        <v>665</v>
      </c>
      <c r="B43" s="295">
        <v>1442</v>
      </c>
      <c r="C43" s="295">
        <v>852</v>
      </c>
      <c r="D43" s="296">
        <v>590</v>
      </c>
    </row>
    <row r="44" s="278" customFormat="1" customHeight="1" spans="1:4">
      <c r="A44" s="294" t="s">
        <v>666</v>
      </c>
      <c r="B44" s="295">
        <v>2643</v>
      </c>
      <c r="C44" s="295">
        <v>876</v>
      </c>
      <c r="D44" s="296">
        <v>1767</v>
      </c>
    </row>
    <row r="45" customHeight="1" spans="1:4">
      <c r="A45" s="297" t="s">
        <v>667</v>
      </c>
      <c r="B45" s="298">
        <v>2094</v>
      </c>
      <c r="C45" s="298">
        <v>1027</v>
      </c>
      <c r="D45" s="299">
        <v>1067</v>
      </c>
    </row>
  </sheetData>
  <mergeCells count="3">
    <mergeCell ref="A2:D2"/>
    <mergeCell ref="B4:D4"/>
    <mergeCell ref="A4:A5"/>
  </mergeCells>
  <printOptions horizontalCentered="1"/>
  <pageMargins left="0.393055555555556" right="0.393055555555556" top="0.393055555555556" bottom="0.156944444444444" header="0.393055555555556" footer="0.156944444444444"/>
  <pageSetup paperSize="9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3"/>
  <sheetViews>
    <sheetView workbookViewId="0">
      <selection activeCell="A1" sqref="A1"/>
    </sheetView>
  </sheetViews>
  <sheetFormatPr defaultColWidth="9" defaultRowHeight="22" customHeight="1" outlineLevelCol="1"/>
  <cols>
    <col min="1" max="1" width="68" style="264" customWidth="1"/>
    <col min="2" max="2" width="20.3833333333333" style="265" customWidth="1"/>
    <col min="3" max="4" width="9" style="266"/>
    <col min="5" max="7" width="9" style="266" hidden="1" customWidth="1"/>
    <col min="8" max="16384" width="9" style="266"/>
  </cols>
  <sheetData>
    <row r="1" customHeight="1" spans="1:2">
      <c r="A1" s="29" t="s">
        <v>668</v>
      </c>
      <c r="B1" s="86"/>
    </row>
    <row r="2" customHeight="1" spans="1:2">
      <c r="A2" s="87" t="s">
        <v>669</v>
      </c>
      <c r="B2" s="87"/>
    </row>
    <row r="3" customHeight="1" spans="1:2">
      <c r="A3" s="88" t="s">
        <v>670</v>
      </c>
      <c r="B3" s="88"/>
    </row>
    <row r="4" customHeight="1" spans="1:2">
      <c r="A4" s="89"/>
      <c r="B4" s="90" t="s">
        <v>21</v>
      </c>
    </row>
    <row r="5" customHeight="1" spans="1:2">
      <c r="A5" s="267" t="s">
        <v>22</v>
      </c>
      <c r="B5" s="268" t="s">
        <v>25</v>
      </c>
    </row>
    <row r="6" customHeight="1" spans="1:2">
      <c r="A6" s="269" t="s">
        <v>628</v>
      </c>
      <c r="B6" s="270">
        <f>B10+B7</f>
        <v>107550</v>
      </c>
    </row>
    <row r="7" customHeight="1" spans="1:2">
      <c r="A7" s="271" t="s">
        <v>671</v>
      </c>
      <c r="B7" s="272">
        <v>50159</v>
      </c>
    </row>
    <row r="8" customHeight="1" spans="1:2">
      <c r="A8" s="273" t="s">
        <v>672</v>
      </c>
      <c r="B8" s="272">
        <v>44335</v>
      </c>
    </row>
    <row r="9" customHeight="1" spans="1:2">
      <c r="A9" s="274" t="s">
        <v>673</v>
      </c>
      <c r="B9" s="272">
        <v>5824</v>
      </c>
    </row>
    <row r="10" customHeight="1" spans="1:2">
      <c r="A10" s="271" t="s">
        <v>674</v>
      </c>
      <c r="B10" s="272">
        <f>SUM(B11:B22)</f>
        <v>57391</v>
      </c>
    </row>
    <row r="11" customHeight="1" spans="1:2">
      <c r="A11" s="274" t="s">
        <v>675</v>
      </c>
      <c r="B11" s="272">
        <v>41640</v>
      </c>
    </row>
    <row r="12" customHeight="1" spans="1:2">
      <c r="A12" s="274" t="s">
        <v>676</v>
      </c>
      <c r="B12" s="272">
        <v>4607</v>
      </c>
    </row>
    <row r="13" customHeight="1" spans="1:2">
      <c r="A13" s="274" t="s">
        <v>677</v>
      </c>
      <c r="B13" s="272">
        <v>2335</v>
      </c>
    </row>
    <row r="14" customHeight="1" spans="1:2">
      <c r="A14" s="274" t="s">
        <v>678</v>
      </c>
      <c r="B14" s="272">
        <v>2217</v>
      </c>
    </row>
    <row r="15" customHeight="1" spans="1:2">
      <c r="A15" s="274" t="s">
        <v>679</v>
      </c>
      <c r="B15" s="272">
        <v>1820</v>
      </c>
    </row>
    <row r="16" customHeight="1" spans="1:2">
      <c r="A16" s="274" t="s">
        <v>680</v>
      </c>
      <c r="B16" s="272">
        <v>1304</v>
      </c>
    </row>
    <row r="17" customHeight="1" spans="1:2">
      <c r="A17" s="274" t="s">
        <v>681</v>
      </c>
      <c r="B17" s="272">
        <v>790</v>
      </c>
    </row>
    <row r="18" customHeight="1" spans="1:2">
      <c r="A18" s="274" t="s">
        <v>682</v>
      </c>
      <c r="B18" s="272">
        <v>747</v>
      </c>
    </row>
    <row r="19" customHeight="1" spans="1:2">
      <c r="A19" s="274" t="s">
        <v>683</v>
      </c>
      <c r="B19" s="272">
        <v>559</v>
      </c>
    </row>
    <row r="20" customHeight="1" spans="1:2">
      <c r="A20" s="274" t="s">
        <v>684</v>
      </c>
      <c r="B20" s="272">
        <v>414</v>
      </c>
    </row>
    <row r="21" customHeight="1" spans="1:2">
      <c r="A21" s="274" t="s">
        <v>685</v>
      </c>
      <c r="B21" s="272">
        <v>585</v>
      </c>
    </row>
    <row r="22" customHeight="1" spans="1:2">
      <c r="A22" s="275" t="s">
        <v>686</v>
      </c>
      <c r="B22" s="276">
        <v>373</v>
      </c>
    </row>
    <row r="23" customHeight="1" spans="1:2">
      <c r="A23" s="277" t="s">
        <v>687</v>
      </c>
      <c r="B23" s="277"/>
    </row>
  </sheetData>
  <mergeCells count="3">
    <mergeCell ref="A2:B2"/>
    <mergeCell ref="A3:B3"/>
    <mergeCell ref="A23:B23"/>
  </mergeCells>
  <printOptions horizontalCentered="1"/>
  <pageMargins left="0.393055555555556" right="0.393055555555556" top="0.393055555555556" bottom="0.393055555555556" header="0.393055555555556" footer="0.393055555555556"/>
  <pageSetup paperSize="9" firstPageNumber="0" fitToHeight="0" orientation="portrait" blackAndWhite="1" useFirstPageNumber="1" horizontalDpi="600"/>
  <headerFooter differentOddEven="1">
    <evenFooter>&amp;R&amp;"仿宋_GB2312"&amp;12--&amp;P--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1-一般公共预算收支决算表</vt:lpstr>
      <vt:lpstr>2-公共本级支出功能分类</vt:lpstr>
      <vt:lpstr>3-公共本级基本支出经济分类</vt:lpstr>
      <vt:lpstr>4-一般公共预算转移性收入决算表 </vt:lpstr>
      <vt:lpstr>5-一般公共预算转移性支出决算表</vt:lpstr>
      <vt:lpstr>6-对下级转移支付分地区情况表</vt:lpstr>
      <vt:lpstr>7-对下级转移支付分项目</vt:lpstr>
      <vt:lpstr>8-政府债务余额决算表</vt:lpstr>
      <vt:lpstr>9-政府债券使用情况表</vt:lpstr>
      <vt:lpstr>10-专项债券项目实施进度情况表</vt:lpstr>
      <vt:lpstr>11-基金收支决算表</vt:lpstr>
      <vt:lpstr>12-基金本级支出决算表</vt:lpstr>
      <vt:lpstr>13-基金转移支付</vt:lpstr>
      <vt:lpstr>14-对下级基金转移支付分地区情况表</vt:lpstr>
      <vt:lpstr>15-基金转移支付分科目执行情况表 </vt:lpstr>
      <vt:lpstr>16-国资</vt:lpstr>
      <vt:lpstr>17-社保基金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cp:revision>1</cp:revision>
  <dcterms:created xsi:type="dcterms:W3CDTF">2006-09-13T11:21:00Z</dcterms:created>
  <cp:lastPrinted>2022-07-19T03:23:00Z</cp:lastPrinted>
  <dcterms:modified xsi:type="dcterms:W3CDTF">2025-04-10T08:22:26Z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47A04C2FAB9445F3A85A6A6748B754CA</vt:lpwstr>
  </property>
</Properties>
</file>