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645" tabRatio="816" firstSheet="6" activeTab="12"/>
  </bookViews>
  <sheets>
    <sheet name="2-一般公共预算收入决算表" sheetId="1" r:id="rId1"/>
    <sheet name="3-一般公共预算支出决算表" sheetId="2" r:id="rId2"/>
    <sheet name="4-一般公共预算转移性收入决算表 " sheetId="3" r:id="rId3"/>
    <sheet name="5-一般公共预算转移性支出决算表" sheetId="4" r:id="rId4"/>
    <sheet name="6-对下级转移支付分地区情况表" sheetId="5" r:id="rId5"/>
    <sheet name="7-对下级转移支付分项目" sheetId="6" r:id="rId6"/>
    <sheet name="8-2020公共本级支出功能分类" sheetId="7" r:id="rId7"/>
    <sheet name="9-2020公共本级基本支出经济分类" sheetId="8" r:id="rId8"/>
    <sheet name="10-政府债务余额决算表" sheetId="9" r:id="rId9"/>
    <sheet name="11-2020基金" sheetId="10" r:id="rId10"/>
    <sheet name="12-2020基金转移支付" sheetId="11" r:id="rId11"/>
    <sheet name="13-2020国资" sheetId="12" r:id="rId12"/>
    <sheet name="14-2020社保基金" sheetId="13" r:id="rId13"/>
  </sheets>
  <definedNames>
    <definedName name="_xlnm._FilterDatabase" localSheetId="9" hidden="1">'11-2020基金'!$A$4:$N$79</definedName>
    <definedName name="_xlnm._FilterDatabase" localSheetId="6" hidden="1">'8-2020公共本级支出功能分类'!$A$6:$M$1379</definedName>
    <definedName name="_xlnm._FilterDatabase" localSheetId="7" hidden="1">'9-2020公共本级基本支出经济分类'!$A$4:$E$34</definedName>
    <definedName name="_xlnm.Print_Area" localSheetId="11">'13-2020国资'!$A$1:$N$23</definedName>
    <definedName name="_xlnm.Print_Area" localSheetId="0">'2-一般公共预算收入决算表'!$B$1:$H$29</definedName>
    <definedName name="_xlnm.Print_Area" localSheetId="2">'4-一般公共预算转移性收入决算表 '!$A$1:$G$60</definedName>
    <definedName name="_xlnm.Print_Area" localSheetId="4">'6-对下级转移支付分地区情况表'!$A$1:$E$45</definedName>
    <definedName name="_xlnm.Print_Area" localSheetId="6">'8-2020公共本级支出功能分类'!$C$1:$J$662</definedName>
    <definedName name="_xlnm.Print_Area" localSheetId="7">'9-2020公共本级基本支出经济分类'!$A$1:$D$34</definedName>
    <definedName name="_xlnm.Print_Titles" localSheetId="9">'11-2020基金'!$4:$4</definedName>
    <definedName name="_xlnm.Print_Titles" localSheetId="2">'4-一般公共预算转移性收入决算表 '!$1:$4</definedName>
    <definedName name="_xlnm.Print_Titles" localSheetId="3">'5-一般公共预算转移性支出决算表'!$1:$4</definedName>
    <definedName name="_xlnm.Print_Titles" localSheetId="5">'7-对下级转移支付分项目'!$4:$5</definedName>
    <definedName name="_xlnm.Print_Titles" localSheetId="6">'8-2020公共本级支出功能分类'!$4:$5</definedName>
    <definedName name="_xlnm.Print_Titles" localSheetId="7">'9-2020公共本级基本支出经济分类'!$4:$4</definedName>
    <definedName name="地区名称" localSheetId="0">#REF!</definedName>
    <definedName name="地区名称" localSheetId="1">#REF!</definedName>
    <definedName name="地区名称" localSheetId="3">#REF!</definedName>
    <definedName name="地区名称" localSheetId="5">#REF!</definedName>
    <definedName name="地区名称" localSheetId="6">#REF!</definedName>
    <definedName name="地区名称">#REF!</definedName>
  </definedNames>
  <calcPr calcId="124519"/>
</workbook>
</file>

<file path=xl/calcChain.xml><?xml version="1.0" encoding="utf-8"?>
<calcChain xmlns="http://schemas.openxmlformats.org/spreadsheetml/2006/main">
  <c r="N23" i="12"/>
  <c r="M23"/>
  <c r="M22"/>
  <c r="F22"/>
  <c r="N21"/>
  <c r="M21"/>
  <c r="F21"/>
  <c r="N20"/>
  <c r="M20"/>
  <c r="N19"/>
  <c r="M19"/>
  <c r="N18"/>
  <c r="M18"/>
  <c r="N17"/>
  <c r="M17"/>
  <c r="N16"/>
  <c r="M16"/>
  <c r="N15"/>
  <c r="M15"/>
  <c r="N14"/>
  <c r="M14"/>
  <c r="N13"/>
  <c r="M13"/>
  <c r="N12"/>
  <c r="M12"/>
  <c r="M11"/>
  <c r="M10"/>
  <c r="N9"/>
  <c r="M9"/>
  <c r="M8"/>
  <c r="M7"/>
  <c r="N6"/>
  <c r="M6"/>
  <c r="G6"/>
  <c r="F6"/>
  <c r="E6"/>
  <c r="D6"/>
  <c r="C6"/>
  <c r="B6"/>
  <c r="N5"/>
  <c r="M5"/>
  <c r="G5"/>
  <c r="F5"/>
  <c r="B13" i="11"/>
  <c r="B6"/>
  <c r="D5"/>
  <c r="B5"/>
  <c r="N79" i="10"/>
  <c r="M79"/>
  <c r="G79"/>
  <c r="F79"/>
  <c r="N78"/>
  <c r="G78"/>
  <c r="F78"/>
  <c r="G77"/>
  <c r="F77"/>
  <c r="N76"/>
  <c r="M76"/>
  <c r="G76"/>
  <c r="F76"/>
  <c r="N75"/>
  <c r="M75"/>
  <c r="K75"/>
  <c r="J75"/>
  <c r="I75"/>
  <c r="G75"/>
  <c r="F75"/>
  <c r="E75"/>
  <c r="D75"/>
  <c r="C75"/>
  <c r="B75"/>
  <c r="N74"/>
  <c r="M74"/>
  <c r="N73"/>
  <c r="M73"/>
  <c r="N72"/>
  <c r="M72"/>
  <c r="N71"/>
  <c r="M71"/>
  <c r="N70"/>
  <c r="M70"/>
  <c r="J70"/>
  <c r="N69"/>
  <c r="M69"/>
  <c r="N68"/>
  <c r="M68"/>
  <c r="J68"/>
  <c r="N67"/>
  <c r="M67"/>
  <c r="K67"/>
  <c r="J67"/>
  <c r="N66"/>
  <c r="M66"/>
  <c r="N65"/>
  <c r="M65"/>
  <c r="N64"/>
  <c r="M64"/>
  <c r="N63"/>
  <c r="M63"/>
  <c r="N62"/>
  <c r="M62"/>
  <c r="N61"/>
  <c r="K61"/>
  <c r="J61"/>
  <c r="N60"/>
  <c r="L60"/>
  <c r="K60"/>
  <c r="J60"/>
  <c r="I60"/>
  <c r="N59"/>
  <c r="M59"/>
  <c r="N58"/>
  <c r="N57"/>
  <c r="M57"/>
  <c r="N56"/>
  <c r="M56"/>
  <c r="N55"/>
  <c r="N54"/>
  <c r="N53"/>
  <c r="M53"/>
  <c r="N52"/>
  <c r="M52"/>
  <c r="M51"/>
  <c r="N50"/>
  <c r="N49"/>
  <c r="M49"/>
  <c r="M48"/>
  <c r="M47"/>
  <c r="N46"/>
  <c r="M46"/>
  <c r="K46"/>
  <c r="J46"/>
  <c r="I46"/>
  <c r="N45"/>
  <c r="M45"/>
  <c r="N44"/>
  <c r="M44"/>
  <c r="N43"/>
  <c r="M43"/>
  <c r="N42"/>
  <c r="M42"/>
  <c r="N41"/>
  <c r="M41"/>
  <c r="N40"/>
  <c r="M40"/>
  <c r="N39"/>
  <c r="M39"/>
  <c r="N38"/>
  <c r="M38"/>
  <c r="K38"/>
  <c r="J38"/>
  <c r="I38"/>
  <c r="N37"/>
  <c r="N36"/>
  <c r="N32"/>
  <c r="M32"/>
  <c r="N29"/>
  <c r="N28"/>
  <c r="M28"/>
  <c r="N27"/>
  <c r="M27"/>
  <c r="N26"/>
  <c r="M26"/>
  <c r="N24"/>
  <c r="M24"/>
  <c r="N23"/>
  <c r="M23"/>
  <c r="N21"/>
  <c r="M21"/>
  <c r="N20"/>
  <c r="M20"/>
  <c r="N19"/>
  <c r="N17"/>
  <c r="N16"/>
  <c r="M16"/>
  <c r="N15"/>
  <c r="M15"/>
  <c r="N14"/>
  <c r="M14"/>
  <c r="L14"/>
  <c r="K14"/>
  <c r="J14"/>
  <c r="I14"/>
  <c r="G14"/>
  <c r="F14"/>
  <c r="N13"/>
  <c r="M13"/>
  <c r="N12"/>
  <c r="M12"/>
  <c r="G11"/>
  <c r="F11"/>
  <c r="N10"/>
  <c r="M10"/>
  <c r="G10"/>
  <c r="F10"/>
  <c r="N9"/>
  <c r="M9"/>
  <c r="G9"/>
  <c r="F9"/>
  <c r="N8"/>
  <c r="M8"/>
  <c r="N7"/>
  <c r="M7"/>
  <c r="L7"/>
  <c r="K7"/>
  <c r="J7"/>
  <c r="I7"/>
  <c r="N6"/>
  <c r="M6"/>
  <c r="L6"/>
  <c r="K6"/>
  <c r="J6"/>
  <c r="I6"/>
  <c r="G6"/>
  <c r="F6"/>
  <c r="E6"/>
  <c r="D6"/>
  <c r="C6"/>
  <c r="B6"/>
  <c r="N5"/>
  <c r="M5"/>
  <c r="L5"/>
  <c r="K5"/>
  <c r="J5"/>
  <c r="I5"/>
  <c r="G5"/>
  <c r="F5"/>
  <c r="E5"/>
  <c r="D5"/>
  <c r="C5"/>
  <c r="B5"/>
  <c r="E34" i="8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E5"/>
  <c r="D5"/>
  <c r="C5"/>
  <c r="B5"/>
  <c r="M1379" i="7"/>
  <c r="L1379"/>
  <c r="K1379"/>
  <c r="J1379"/>
  <c r="A1379"/>
  <c r="M1378"/>
  <c r="L1378"/>
  <c r="K1378"/>
  <c r="J1378"/>
  <c r="I1378"/>
  <c r="A1378"/>
  <c r="M1377"/>
  <c r="L1377"/>
  <c r="K1377"/>
  <c r="J1377"/>
  <c r="I1377"/>
  <c r="A1377"/>
  <c r="M1376"/>
  <c r="L1376"/>
  <c r="K1376"/>
  <c r="J1376"/>
  <c r="A1376"/>
  <c r="M1375"/>
  <c r="L1375"/>
  <c r="K1375"/>
  <c r="J1375"/>
  <c r="I1375"/>
  <c r="A1375"/>
  <c r="M1374"/>
  <c r="L1374"/>
  <c r="K1374"/>
  <c r="A1374"/>
  <c r="M1373"/>
  <c r="L1373"/>
  <c r="K1373"/>
  <c r="J1373"/>
  <c r="I1373"/>
  <c r="A1373"/>
  <c r="M1372"/>
  <c r="L1372"/>
  <c r="K1372"/>
  <c r="J1372"/>
  <c r="I1372"/>
  <c r="A1372"/>
  <c r="M1371"/>
  <c r="L1371"/>
  <c r="K1371"/>
  <c r="J1371"/>
  <c r="I1371"/>
  <c r="A1371"/>
  <c r="M1370"/>
  <c r="L1370"/>
  <c r="K1370"/>
  <c r="J1370"/>
  <c r="I1370"/>
  <c r="A1370"/>
  <c r="M1369"/>
  <c r="L1369"/>
  <c r="K1369"/>
  <c r="J1369"/>
  <c r="I1369"/>
  <c r="A1369"/>
  <c r="M1368"/>
  <c r="L1368"/>
  <c r="K1368"/>
  <c r="J1368"/>
  <c r="I1368"/>
  <c r="A1368"/>
  <c r="M1367"/>
  <c r="L1367"/>
  <c r="K1367"/>
  <c r="J1367"/>
  <c r="I1367"/>
  <c r="A1367"/>
  <c r="M1366"/>
  <c r="L1366"/>
  <c r="K1366"/>
  <c r="J1366"/>
  <c r="I1366"/>
  <c r="A1366"/>
  <c r="M1365"/>
  <c r="L1365"/>
  <c r="K1365"/>
  <c r="J1365"/>
  <c r="I1365"/>
  <c r="A1365"/>
  <c r="M1364"/>
  <c r="L1364"/>
  <c r="K1364"/>
  <c r="J1364"/>
  <c r="I1364"/>
  <c r="A1364"/>
  <c r="M1363"/>
  <c r="L1363"/>
  <c r="K1363"/>
  <c r="J1363"/>
  <c r="I1363"/>
  <c r="A1363"/>
  <c r="M1362"/>
  <c r="L1362"/>
  <c r="K1362"/>
  <c r="A1362"/>
  <c r="M1361"/>
  <c r="L1361"/>
  <c r="K1361"/>
  <c r="J1361"/>
  <c r="A1361"/>
  <c r="M1360"/>
  <c r="L1360"/>
  <c r="K1360"/>
  <c r="J1360"/>
  <c r="I1360"/>
  <c r="A1360"/>
  <c r="M1359"/>
  <c r="L1359"/>
  <c r="K1359"/>
  <c r="J1359"/>
  <c r="A1359"/>
  <c r="M1358"/>
  <c r="L1358"/>
  <c r="K1358"/>
  <c r="A1358"/>
  <c r="M1357"/>
  <c r="L1357"/>
  <c r="K1357"/>
  <c r="J1357"/>
  <c r="I1357"/>
  <c r="A1357"/>
  <c r="M1356"/>
  <c r="L1356"/>
  <c r="K1356"/>
  <c r="I1356"/>
  <c r="A1356"/>
  <c r="M1355"/>
  <c r="L1355"/>
  <c r="K1355"/>
  <c r="J1355"/>
  <c r="I1355"/>
  <c r="A1355"/>
  <c r="M1354"/>
  <c r="L1354"/>
  <c r="K1354"/>
  <c r="J1354"/>
  <c r="A1354"/>
  <c r="M1353"/>
  <c r="L1353"/>
  <c r="K1353"/>
  <c r="J1353"/>
  <c r="I1353"/>
  <c r="A1353"/>
  <c r="M1352"/>
  <c r="L1352"/>
  <c r="K1352"/>
  <c r="J1352"/>
  <c r="I1352"/>
  <c r="A1352"/>
  <c r="M1351"/>
  <c r="L1351"/>
  <c r="K1351"/>
  <c r="J1351"/>
  <c r="I1351"/>
  <c r="A1351"/>
  <c r="M1350"/>
  <c r="L1350"/>
  <c r="K1350"/>
  <c r="J1350"/>
  <c r="I1350"/>
  <c r="A1350"/>
  <c r="M1349"/>
  <c r="L1349"/>
  <c r="K1349"/>
  <c r="J1349"/>
  <c r="I1349"/>
  <c r="A1349"/>
  <c r="M1348"/>
  <c r="L1348"/>
  <c r="K1348"/>
  <c r="J1348"/>
  <c r="I1348"/>
  <c r="A1348"/>
  <c r="M1347"/>
  <c r="L1347"/>
  <c r="K1347"/>
  <c r="J1347"/>
  <c r="I1347"/>
  <c r="A1347"/>
  <c r="M1346"/>
  <c r="L1346"/>
  <c r="K1346"/>
  <c r="J1346"/>
  <c r="I1346"/>
  <c r="A1346"/>
  <c r="M1345"/>
  <c r="L1345"/>
  <c r="K1345"/>
  <c r="J1345"/>
  <c r="I1345"/>
  <c r="A1345"/>
  <c r="M1344"/>
  <c r="L1344"/>
  <c r="K1344"/>
  <c r="J1344"/>
  <c r="I1344"/>
  <c r="A1344"/>
  <c r="M1343"/>
  <c r="L1343"/>
  <c r="K1343"/>
  <c r="J1343"/>
  <c r="I1343"/>
  <c r="A1343"/>
  <c r="M1342"/>
  <c r="L1342"/>
  <c r="K1342"/>
  <c r="J1342"/>
  <c r="I1342"/>
  <c r="A1342"/>
  <c r="M1341"/>
  <c r="L1341"/>
  <c r="K1341"/>
  <c r="J1341"/>
  <c r="I1341"/>
  <c r="A1341"/>
  <c r="M1340"/>
  <c r="L1340"/>
  <c r="K1340"/>
  <c r="J1340"/>
  <c r="I1340"/>
  <c r="A1340"/>
  <c r="M1339"/>
  <c r="L1339"/>
  <c r="K1339"/>
  <c r="J1339"/>
  <c r="I1339"/>
  <c r="A1339"/>
  <c r="M1338"/>
  <c r="L1338"/>
  <c r="K1338"/>
  <c r="J1338"/>
  <c r="I1338"/>
  <c r="A1338"/>
  <c r="M1337"/>
  <c r="L1337"/>
  <c r="K1337"/>
  <c r="J1337"/>
  <c r="I1337"/>
  <c r="A1337"/>
  <c r="M1336"/>
  <c r="L1336"/>
  <c r="K1336"/>
  <c r="J1336"/>
  <c r="I1336"/>
  <c r="A1336"/>
  <c r="M1335"/>
  <c r="L1335"/>
  <c r="K1335"/>
  <c r="J1335"/>
  <c r="I1335"/>
  <c r="A1335"/>
  <c r="M1334"/>
  <c r="L1334"/>
  <c r="K1334"/>
  <c r="J1334"/>
  <c r="I1334"/>
  <c r="A1334"/>
  <c r="M1333"/>
  <c r="L1333"/>
  <c r="K1333"/>
  <c r="J1333"/>
  <c r="I1333"/>
  <c r="A1333"/>
  <c r="M1332"/>
  <c r="L1332"/>
  <c r="K1332"/>
  <c r="J1332"/>
  <c r="I1332"/>
  <c r="A1332"/>
  <c r="M1331"/>
  <c r="L1331"/>
  <c r="K1331"/>
  <c r="J1331"/>
  <c r="I1331"/>
  <c r="A1331"/>
  <c r="M1330"/>
  <c r="L1330"/>
  <c r="K1330"/>
  <c r="A1330"/>
  <c r="M1329"/>
  <c r="L1329"/>
  <c r="K1329"/>
  <c r="J1329"/>
  <c r="I1329"/>
  <c r="A1329"/>
  <c r="M1328"/>
  <c r="L1328"/>
  <c r="K1328"/>
  <c r="J1328"/>
  <c r="I1328"/>
  <c r="A1328"/>
  <c r="M1327"/>
  <c r="L1327"/>
  <c r="K1327"/>
  <c r="J1327"/>
  <c r="I1327"/>
  <c r="A1327"/>
  <c r="M1326"/>
  <c r="L1326"/>
  <c r="K1326"/>
  <c r="A1326"/>
  <c r="M1325"/>
  <c r="L1325"/>
  <c r="K1325"/>
  <c r="A1325"/>
  <c r="M1324"/>
  <c r="L1324"/>
  <c r="K1324"/>
  <c r="J1324"/>
  <c r="I1324"/>
  <c r="A1324"/>
  <c r="M1323"/>
  <c r="L1323"/>
  <c r="K1323"/>
  <c r="J1323"/>
  <c r="I1323"/>
  <c r="A1323"/>
  <c r="M1322"/>
  <c r="L1322"/>
  <c r="K1322"/>
  <c r="J1322"/>
  <c r="I1322"/>
  <c r="A1322"/>
  <c r="M1321"/>
  <c r="L1321"/>
  <c r="K1321"/>
  <c r="J1321"/>
  <c r="I1321"/>
  <c r="A1321"/>
  <c r="M1320"/>
  <c r="L1320"/>
  <c r="K1320"/>
  <c r="J1320"/>
  <c r="I1320"/>
  <c r="A1320"/>
  <c r="M1319"/>
  <c r="L1319"/>
  <c r="K1319"/>
  <c r="J1319"/>
  <c r="I1319"/>
  <c r="A1319"/>
  <c r="M1318"/>
  <c r="L1318"/>
  <c r="K1318"/>
  <c r="J1318"/>
  <c r="I1318"/>
  <c r="A1318"/>
  <c r="M1317"/>
  <c r="L1317"/>
  <c r="K1317"/>
  <c r="J1317"/>
  <c r="I1317"/>
  <c r="A1317"/>
  <c r="M1316"/>
  <c r="L1316"/>
  <c r="K1316"/>
  <c r="J1316"/>
  <c r="I1316"/>
  <c r="A1316"/>
  <c r="M1315"/>
  <c r="L1315"/>
  <c r="K1315"/>
  <c r="J1315"/>
  <c r="I1315"/>
  <c r="A1315"/>
  <c r="M1314"/>
  <c r="L1314"/>
  <c r="K1314"/>
  <c r="J1314"/>
  <c r="I1314"/>
  <c r="A1314"/>
  <c r="M1313"/>
  <c r="L1313"/>
  <c r="K1313"/>
  <c r="J1313"/>
  <c r="I1313"/>
  <c r="A1313"/>
  <c r="M1312"/>
  <c r="L1312"/>
  <c r="K1312"/>
  <c r="J1312"/>
  <c r="I1312"/>
  <c r="A1312"/>
  <c r="M1311"/>
  <c r="L1311"/>
  <c r="K1311"/>
  <c r="J1311"/>
  <c r="I1311"/>
  <c r="A1311"/>
  <c r="M1310"/>
  <c r="L1310"/>
  <c r="K1310"/>
  <c r="J1310"/>
  <c r="I1310"/>
  <c r="A1310"/>
  <c r="M1309"/>
  <c r="L1309"/>
  <c r="K1309"/>
  <c r="J1309"/>
  <c r="I1309"/>
  <c r="A1309"/>
  <c r="M1308"/>
  <c r="L1308"/>
  <c r="K1308"/>
  <c r="J1308"/>
  <c r="I1308"/>
  <c r="A1308"/>
  <c r="M1307"/>
  <c r="L1307"/>
  <c r="K1307"/>
  <c r="J1307"/>
  <c r="I1307"/>
  <c r="A1307"/>
  <c r="M1306"/>
  <c r="L1306"/>
  <c r="K1306"/>
  <c r="A1306"/>
  <c r="M1305"/>
  <c r="L1305"/>
  <c r="K1305"/>
  <c r="J1305"/>
  <c r="I1305"/>
  <c r="A1305"/>
  <c r="M1304"/>
  <c r="L1304"/>
  <c r="K1304"/>
  <c r="J1304"/>
  <c r="I1304"/>
  <c r="A1304"/>
  <c r="M1303"/>
  <c r="L1303"/>
  <c r="K1303"/>
  <c r="J1303"/>
  <c r="I1303"/>
  <c r="A1303"/>
  <c r="M1302"/>
  <c r="L1302"/>
  <c r="K1302"/>
  <c r="J1302"/>
  <c r="I1302"/>
  <c r="A1302"/>
  <c r="M1301"/>
  <c r="L1301"/>
  <c r="K1301"/>
  <c r="J1301"/>
  <c r="I1301"/>
  <c r="A1301"/>
  <c r="M1300"/>
  <c r="L1300"/>
  <c r="K1300"/>
  <c r="J1300"/>
  <c r="I1300"/>
  <c r="A1300"/>
  <c r="M1299"/>
  <c r="L1299"/>
  <c r="K1299"/>
  <c r="J1299"/>
  <c r="I1299"/>
  <c r="A1299"/>
  <c r="M1298"/>
  <c r="L1298"/>
  <c r="K1298"/>
  <c r="J1298"/>
  <c r="I1298"/>
  <c r="A1298"/>
  <c r="M1297"/>
  <c r="L1297"/>
  <c r="K1297"/>
  <c r="J1297"/>
  <c r="I1297"/>
  <c r="A1297"/>
  <c r="M1296"/>
  <c r="L1296"/>
  <c r="K1296"/>
  <c r="J1296"/>
  <c r="I1296"/>
  <c r="A1296"/>
  <c r="M1295"/>
  <c r="L1295"/>
  <c r="K1295"/>
  <c r="A1295"/>
  <c r="M1294"/>
  <c r="L1294"/>
  <c r="K1294"/>
  <c r="J1294"/>
  <c r="I1294"/>
  <c r="A1294"/>
  <c r="M1293"/>
  <c r="L1293"/>
  <c r="K1293"/>
  <c r="J1293"/>
  <c r="I1293"/>
  <c r="A1293"/>
  <c r="M1292"/>
  <c r="L1292"/>
  <c r="K1292"/>
  <c r="A1292"/>
  <c r="M1291"/>
  <c r="L1291"/>
  <c r="K1291"/>
  <c r="J1291"/>
  <c r="I1291"/>
  <c r="A1291"/>
  <c r="M1290"/>
  <c r="L1290"/>
  <c r="K1290"/>
  <c r="J1290"/>
  <c r="I1290"/>
  <c r="A1290"/>
  <c r="M1289"/>
  <c r="L1289"/>
  <c r="K1289"/>
  <c r="I1289"/>
  <c r="A1289"/>
  <c r="M1288"/>
  <c r="L1288"/>
  <c r="K1288"/>
  <c r="J1288"/>
  <c r="I1288"/>
  <c r="A1288"/>
  <c r="M1287"/>
  <c r="L1287"/>
  <c r="K1287"/>
  <c r="J1287"/>
  <c r="I1287"/>
  <c r="A1287"/>
  <c r="M1286"/>
  <c r="L1286"/>
  <c r="K1286"/>
  <c r="J1286"/>
  <c r="I1286"/>
  <c r="A1286"/>
  <c r="M1285"/>
  <c r="L1285"/>
  <c r="K1285"/>
  <c r="J1285"/>
  <c r="I1285"/>
  <c r="A1285"/>
  <c r="M1284"/>
  <c r="L1284"/>
  <c r="K1284"/>
  <c r="J1284"/>
  <c r="I1284"/>
  <c r="A1284"/>
  <c r="M1283"/>
  <c r="L1283"/>
  <c r="K1283"/>
  <c r="J1283"/>
  <c r="I1283"/>
  <c r="A1283"/>
  <c r="M1282"/>
  <c r="L1282"/>
  <c r="K1282"/>
  <c r="J1282"/>
  <c r="I1282"/>
  <c r="A1282"/>
  <c r="M1281"/>
  <c r="L1281"/>
  <c r="K1281"/>
  <c r="J1281"/>
  <c r="I1281"/>
  <c r="A1281"/>
  <c r="M1280"/>
  <c r="L1280"/>
  <c r="K1280"/>
  <c r="J1280"/>
  <c r="I1280"/>
  <c r="A1280"/>
  <c r="M1279"/>
  <c r="L1279"/>
  <c r="K1279"/>
  <c r="J1279"/>
  <c r="I1279"/>
  <c r="A1279"/>
  <c r="M1278"/>
  <c r="L1278"/>
  <c r="K1278"/>
  <c r="J1278"/>
  <c r="I1278"/>
  <c r="A1278"/>
  <c r="M1277"/>
  <c r="L1277"/>
  <c r="K1277"/>
  <c r="J1277"/>
  <c r="I1277"/>
  <c r="A1277"/>
  <c r="M1276"/>
  <c r="L1276"/>
  <c r="K1276"/>
  <c r="J1276"/>
  <c r="I1276"/>
  <c r="A1276"/>
  <c r="M1275"/>
  <c r="L1275"/>
  <c r="K1275"/>
  <c r="J1275"/>
  <c r="I1275"/>
  <c r="A1275"/>
  <c r="M1274"/>
  <c r="L1274"/>
  <c r="K1274"/>
  <c r="J1274"/>
  <c r="I1274"/>
  <c r="A1274"/>
  <c r="M1273"/>
  <c r="L1273"/>
  <c r="K1273"/>
  <c r="J1273"/>
  <c r="I1273"/>
  <c r="A1273"/>
  <c r="M1272"/>
  <c r="L1272"/>
  <c r="K1272"/>
  <c r="J1272"/>
  <c r="I1272"/>
  <c r="A1272"/>
  <c r="M1271"/>
  <c r="L1271"/>
  <c r="K1271"/>
  <c r="J1271"/>
  <c r="I1271"/>
  <c r="A1271"/>
  <c r="M1270"/>
  <c r="L1270"/>
  <c r="K1270"/>
  <c r="J1270"/>
  <c r="I1270"/>
  <c r="A1270"/>
  <c r="M1269"/>
  <c r="L1269"/>
  <c r="K1269"/>
  <c r="J1269"/>
  <c r="I1269"/>
  <c r="A1269"/>
  <c r="M1268"/>
  <c r="L1268"/>
  <c r="K1268"/>
  <c r="J1268"/>
  <c r="I1268"/>
  <c r="A1268"/>
  <c r="M1267"/>
  <c r="L1267"/>
  <c r="K1267"/>
  <c r="J1267"/>
  <c r="I1267"/>
  <c r="A1267"/>
  <c r="M1266"/>
  <c r="L1266"/>
  <c r="K1266"/>
  <c r="J1266"/>
  <c r="I1266"/>
  <c r="A1266"/>
  <c r="M1265"/>
  <c r="L1265"/>
  <c r="K1265"/>
  <c r="J1265"/>
  <c r="I1265"/>
  <c r="A1265"/>
  <c r="M1264"/>
  <c r="L1264"/>
  <c r="K1264"/>
  <c r="J1264"/>
  <c r="I1264"/>
  <c r="A1264"/>
  <c r="M1263"/>
  <c r="L1263"/>
  <c r="K1263"/>
  <c r="J1263"/>
  <c r="I1263"/>
  <c r="A1263"/>
  <c r="M1262"/>
  <c r="L1262"/>
  <c r="K1262"/>
  <c r="J1262"/>
  <c r="I1262"/>
  <c r="A1262"/>
  <c r="M1261"/>
  <c r="L1261"/>
  <c r="K1261"/>
  <c r="J1261"/>
  <c r="I1261"/>
  <c r="A1261"/>
  <c r="M1260"/>
  <c r="L1260"/>
  <c r="K1260"/>
  <c r="J1260"/>
  <c r="I1260"/>
  <c r="A1260"/>
  <c r="M1259"/>
  <c r="L1259"/>
  <c r="K1259"/>
  <c r="J1259"/>
  <c r="I1259"/>
  <c r="A1259"/>
  <c r="M1258"/>
  <c r="L1258"/>
  <c r="K1258"/>
  <c r="J1258"/>
  <c r="I1258"/>
  <c r="A1258"/>
  <c r="M1257"/>
  <c r="L1257"/>
  <c r="K1257"/>
  <c r="J1257"/>
  <c r="I1257"/>
  <c r="A1257"/>
  <c r="M1256"/>
  <c r="L1256"/>
  <c r="K1256"/>
  <c r="J1256"/>
  <c r="I1256"/>
  <c r="A1256"/>
  <c r="M1255"/>
  <c r="L1255"/>
  <c r="K1255"/>
  <c r="J1255"/>
  <c r="I1255"/>
  <c r="A1255"/>
  <c r="M1254"/>
  <c r="L1254"/>
  <c r="K1254"/>
  <c r="I1254"/>
  <c r="A1254"/>
  <c r="M1253"/>
  <c r="L1253"/>
  <c r="K1253"/>
  <c r="J1253"/>
  <c r="I1253"/>
  <c r="A1253"/>
  <c r="M1252"/>
  <c r="L1252"/>
  <c r="K1252"/>
  <c r="J1252"/>
  <c r="I1252"/>
  <c r="A1252"/>
  <c r="M1251"/>
  <c r="L1251"/>
  <c r="K1251"/>
  <c r="J1251"/>
  <c r="I1251"/>
  <c r="A1251"/>
  <c r="M1250"/>
  <c r="L1250"/>
  <c r="K1250"/>
  <c r="J1250"/>
  <c r="I1250"/>
  <c r="A1250"/>
  <c r="M1249"/>
  <c r="L1249"/>
  <c r="K1249"/>
  <c r="J1249"/>
  <c r="I1249"/>
  <c r="A1249"/>
  <c r="M1248"/>
  <c r="L1248"/>
  <c r="K1248"/>
  <c r="J1248"/>
  <c r="I1248"/>
  <c r="A1248"/>
  <c r="M1247"/>
  <c r="L1247"/>
  <c r="K1247"/>
  <c r="J1247"/>
  <c r="I1247"/>
  <c r="A1247"/>
  <c r="M1246"/>
  <c r="L1246"/>
  <c r="K1246"/>
  <c r="J1246"/>
  <c r="I1246"/>
  <c r="A1246"/>
  <c r="M1245"/>
  <c r="L1245"/>
  <c r="K1245"/>
  <c r="J1245"/>
  <c r="I1245"/>
  <c r="A1245"/>
  <c r="M1244"/>
  <c r="L1244"/>
  <c r="K1244"/>
  <c r="J1244"/>
  <c r="I1244"/>
  <c r="A1244"/>
  <c r="M1243"/>
  <c r="L1243"/>
  <c r="K1243"/>
  <c r="J1243"/>
  <c r="I1243"/>
  <c r="A1243"/>
  <c r="M1242"/>
  <c r="L1242"/>
  <c r="K1242"/>
  <c r="J1242"/>
  <c r="I1242"/>
  <c r="A1242"/>
  <c r="M1241"/>
  <c r="L1241"/>
  <c r="K1241"/>
  <c r="J1241"/>
  <c r="I1241"/>
  <c r="A1241"/>
  <c r="M1240"/>
  <c r="L1240"/>
  <c r="K1240"/>
  <c r="J1240"/>
  <c r="I1240"/>
  <c r="A1240"/>
  <c r="M1239"/>
  <c r="L1239"/>
  <c r="K1239"/>
  <c r="J1239"/>
  <c r="I1239"/>
  <c r="A1239"/>
  <c r="M1238"/>
  <c r="L1238"/>
  <c r="K1238"/>
  <c r="J1238"/>
  <c r="I1238"/>
  <c r="A1238"/>
  <c r="M1237"/>
  <c r="L1237"/>
  <c r="K1237"/>
  <c r="J1237"/>
  <c r="I1237"/>
  <c r="A1237"/>
  <c r="M1236"/>
  <c r="L1236"/>
  <c r="K1236"/>
  <c r="J1236"/>
  <c r="I1236"/>
  <c r="A1236"/>
  <c r="M1235"/>
  <c r="L1235"/>
  <c r="K1235"/>
  <c r="J1235"/>
  <c r="I1235"/>
  <c r="A1235"/>
  <c r="M1234"/>
  <c r="L1234"/>
  <c r="K1234"/>
  <c r="J1234"/>
  <c r="I1234"/>
  <c r="A1234"/>
  <c r="M1233"/>
  <c r="L1233"/>
  <c r="K1233"/>
  <c r="J1233"/>
  <c r="I1233"/>
  <c r="A1233"/>
  <c r="M1232"/>
  <c r="L1232"/>
  <c r="K1232"/>
  <c r="J1232"/>
  <c r="I1232"/>
  <c r="A1232"/>
  <c r="M1231"/>
  <c r="L1231"/>
  <c r="K1231"/>
  <c r="J1231"/>
  <c r="I1231"/>
  <c r="A1231"/>
  <c r="M1230"/>
  <c r="L1230"/>
  <c r="K1230"/>
  <c r="J1230"/>
  <c r="I1230"/>
  <c r="A1230"/>
  <c r="M1229"/>
  <c r="L1229"/>
  <c r="K1229"/>
  <c r="J1229"/>
  <c r="I1229"/>
  <c r="A1229"/>
  <c r="M1228"/>
  <c r="L1228"/>
  <c r="K1228"/>
  <c r="J1228"/>
  <c r="I1228"/>
  <c r="A1228"/>
  <c r="M1227"/>
  <c r="L1227"/>
  <c r="K1227"/>
  <c r="J1227"/>
  <c r="I1227"/>
  <c r="A1227"/>
  <c r="M1226"/>
  <c r="L1226"/>
  <c r="K1226"/>
  <c r="J1226"/>
  <c r="I1226"/>
  <c r="A1226"/>
  <c r="M1225"/>
  <c r="L1225"/>
  <c r="K1225"/>
  <c r="J1225"/>
  <c r="I1225"/>
  <c r="A1225"/>
  <c r="M1224"/>
  <c r="L1224"/>
  <c r="K1224"/>
  <c r="J1224"/>
  <c r="I1224"/>
  <c r="A1224"/>
  <c r="M1223"/>
  <c r="L1223"/>
  <c r="K1223"/>
  <c r="J1223"/>
  <c r="I1223"/>
  <c r="A1223"/>
  <c r="M1222"/>
  <c r="L1222"/>
  <c r="K1222"/>
  <c r="J1222"/>
  <c r="I1222"/>
  <c r="A1222"/>
  <c r="M1221"/>
  <c r="L1221"/>
  <c r="K1221"/>
  <c r="J1221"/>
  <c r="I1221"/>
  <c r="A1221"/>
  <c r="M1220"/>
  <c r="L1220"/>
  <c r="K1220"/>
  <c r="J1220"/>
  <c r="I1220"/>
  <c r="A1220"/>
  <c r="M1219"/>
  <c r="L1219"/>
  <c r="K1219"/>
  <c r="J1219"/>
  <c r="I1219"/>
  <c r="A1219"/>
  <c r="M1218"/>
  <c r="L1218"/>
  <c r="K1218"/>
  <c r="J1218"/>
  <c r="I1218"/>
  <c r="A1218"/>
  <c r="M1217"/>
  <c r="L1217"/>
  <c r="K1217"/>
  <c r="J1217"/>
  <c r="I1217"/>
  <c r="A1217"/>
  <c r="M1216"/>
  <c r="L1216"/>
  <c r="K1216"/>
  <c r="J1216"/>
  <c r="I1216"/>
  <c r="A1216"/>
  <c r="M1215"/>
  <c r="L1215"/>
  <c r="K1215"/>
  <c r="J1215"/>
  <c r="I1215"/>
  <c r="A1215"/>
  <c r="M1214"/>
  <c r="L1214"/>
  <c r="K1214"/>
  <c r="J1214"/>
  <c r="I1214"/>
  <c r="A1214"/>
  <c r="M1213"/>
  <c r="L1213"/>
  <c r="K1213"/>
  <c r="J1213"/>
  <c r="I1213"/>
  <c r="A1213"/>
  <c r="M1212"/>
  <c r="L1212"/>
  <c r="K1212"/>
  <c r="J1212"/>
  <c r="I1212"/>
  <c r="A1212"/>
  <c r="M1211"/>
  <c r="L1211"/>
  <c r="K1211"/>
  <c r="J1211"/>
  <c r="I1211"/>
  <c r="A1211"/>
  <c r="M1210"/>
  <c r="L1210"/>
  <c r="K1210"/>
  <c r="J1210"/>
  <c r="I1210"/>
  <c r="A1210"/>
  <c r="M1209"/>
  <c r="L1209"/>
  <c r="K1209"/>
  <c r="J1209"/>
  <c r="I1209"/>
  <c r="A1209"/>
  <c r="M1208"/>
  <c r="L1208"/>
  <c r="K1208"/>
  <c r="J1208"/>
  <c r="I1208"/>
  <c r="A1208"/>
  <c r="M1207"/>
  <c r="L1207"/>
  <c r="K1207"/>
  <c r="J1207"/>
  <c r="I1207"/>
  <c r="A1207"/>
  <c r="M1206"/>
  <c r="L1206"/>
  <c r="K1206"/>
  <c r="J1206"/>
  <c r="I1206"/>
  <c r="A1206"/>
  <c r="M1205"/>
  <c r="L1205"/>
  <c r="K1205"/>
  <c r="J1205"/>
  <c r="I1205"/>
  <c r="A1205"/>
  <c r="M1204"/>
  <c r="L1204"/>
  <c r="K1204"/>
  <c r="J1204"/>
  <c r="I1204"/>
  <c r="A1204"/>
  <c r="M1203"/>
  <c r="L1203"/>
  <c r="K1203"/>
  <c r="J1203"/>
  <c r="I1203"/>
  <c r="A1203"/>
  <c r="M1202"/>
  <c r="L1202"/>
  <c r="K1202"/>
  <c r="J1202"/>
  <c r="I1202"/>
  <c r="A1202"/>
  <c r="M1201"/>
  <c r="L1201"/>
  <c r="K1201"/>
  <c r="J1201"/>
  <c r="I1201"/>
  <c r="A1201"/>
  <c r="M1200"/>
  <c r="L1200"/>
  <c r="K1200"/>
  <c r="J1200"/>
  <c r="I1200"/>
  <c r="A1200"/>
  <c r="M1199"/>
  <c r="L1199"/>
  <c r="K1199"/>
  <c r="J1199"/>
  <c r="I1199"/>
  <c r="A1199"/>
  <c r="M1198"/>
  <c r="L1198"/>
  <c r="K1198"/>
  <c r="J1198"/>
  <c r="I1198"/>
  <c r="A1198"/>
  <c r="M1197"/>
  <c r="L1197"/>
  <c r="K1197"/>
  <c r="J1197"/>
  <c r="I1197"/>
  <c r="A1197"/>
  <c r="M1196"/>
  <c r="L1196"/>
  <c r="K1196"/>
  <c r="J1196"/>
  <c r="I1196"/>
  <c r="A1196"/>
  <c r="M1195"/>
  <c r="L1195"/>
  <c r="K1195"/>
  <c r="J1195"/>
  <c r="I1195"/>
  <c r="A1195"/>
  <c r="M1194"/>
  <c r="L1194"/>
  <c r="K1194"/>
  <c r="J1194"/>
  <c r="I1194"/>
  <c r="A1194"/>
  <c r="M1193"/>
  <c r="L1193"/>
  <c r="K1193"/>
  <c r="J1193"/>
  <c r="I1193"/>
  <c r="A1193"/>
  <c r="M1192"/>
  <c r="L1192"/>
  <c r="K1192"/>
  <c r="J1192"/>
  <c r="I1192"/>
  <c r="A1192"/>
  <c r="M1191"/>
  <c r="L1191"/>
  <c r="K1191"/>
  <c r="J1191"/>
  <c r="I1191"/>
  <c r="A1191"/>
  <c r="M1190"/>
  <c r="L1190"/>
  <c r="K1190"/>
  <c r="J1190"/>
  <c r="I1190"/>
  <c r="A1190"/>
  <c r="M1189"/>
  <c r="L1189"/>
  <c r="K1189"/>
  <c r="I1189"/>
  <c r="A1189"/>
  <c r="M1188"/>
  <c r="L1188"/>
  <c r="K1188"/>
  <c r="J1188"/>
  <c r="I1188"/>
  <c r="A1188"/>
  <c r="M1187"/>
  <c r="L1187"/>
  <c r="K1187"/>
  <c r="J1187"/>
  <c r="I1187"/>
  <c r="A1187"/>
  <c r="M1186"/>
  <c r="L1186"/>
  <c r="K1186"/>
  <c r="J1186"/>
  <c r="I1186"/>
  <c r="A1186"/>
  <c r="M1185"/>
  <c r="L1185"/>
  <c r="K1185"/>
  <c r="J1185"/>
  <c r="I1185"/>
  <c r="A1185"/>
  <c r="M1184"/>
  <c r="L1184"/>
  <c r="K1184"/>
  <c r="J1184"/>
  <c r="I1184"/>
  <c r="A1184"/>
  <c r="M1183"/>
  <c r="L1183"/>
  <c r="K1183"/>
  <c r="J1183"/>
  <c r="I1183"/>
  <c r="A1183"/>
  <c r="M1182"/>
  <c r="L1182"/>
  <c r="K1182"/>
  <c r="J1182"/>
  <c r="I1182"/>
  <c r="A1182"/>
  <c r="M1181"/>
  <c r="L1181"/>
  <c r="K1181"/>
  <c r="J1181"/>
  <c r="I1181"/>
  <c r="A1181"/>
  <c r="M1180"/>
  <c r="L1180"/>
  <c r="K1180"/>
  <c r="J1180"/>
  <c r="I1180"/>
  <c r="A1180"/>
  <c r="M1179"/>
  <c r="L1179"/>
  <c r="K1179"/>
  <c r="J1179"/>
  <c r="I1179"/>
  <c r="A1179"/>
  <c r="M1178"/>
  <c r="L1178"/>
  <c r="K1178"/>
  <c r="J1178"/>
  <c r="A1178"/>
  <c r="M1177"/>
  <c r="L1177"/>
  <c r="K1177"/>
  <c r="J1177"/>
  <c r="I1177"/>
  <c r="A1177"/>
  <c r="M1176"/>
  <c r="L1176"/>
  <c r="K1176"/>
  <c r="J1176"/>
  <c r="I1176"/>
  <c r="A1176"/>
  <c r="M1175"/>
  <c r="L1175"/>
  <c r="K1175"/>
  <c r="J1175"/>
  <c r="I1175"/>
  <c r="A1175"/>
  <c r="M1174"/>
  <c r="L1174"/>
  <c r="K1174"/>
  <c r="J1174"/>
  <c r="I1174"/>
  <c r="A1174"/>
  <c r="M1173"/>
  <c r="L1173"/>
  <c r="K1173"/>
  <c r="J1173"/>
  <c r="I1173"/>
  <c r="A1173"/>
  <c r="M1172"/>
  <c r="L1172"/>
  <c r="K1172"/>
  <c r="J1172"/>
  <c r="I1172"/>
  <c r="A1172"/>
  <c r="M1171"/>
  <c r="L1171"/>
  <c r="K1171"/>
  <c r="J1171"/>
  <c r="I1171"/>
  <c r="A1171"/>
  <c r="M1170"/>
  <c r="L1170"/>
  <c r="K1170"/>
  <c r="J1170"/>
  <c r="I1170"/>
  <c r="A1170"/>
  <c r="M1169"/>
  <c r="L1169"/>
  <c r="K1169"/>
  <c r="J1169"/>
  <c r="I1169"/>
  <c r="A1169"/>
  <c r="M1168"/>
  <c r="L1168"/>
  <c r="K1168"/>
  <c r="J1168"/>
  <c r="I1168"/>
  <c r="A1168"/>
  <c r="M1167"/>
  <c r="L1167"/>
  <c r="K1167"/>
  <c r="J1167"/>
  <c r="I1167"/>
  <c r="A1167"/>
  <c r="M1166"/>
  <c r="L1166"/>
  <c r="K1166"/>
  <c r="J1166"/>
  <c r="I1166"/>
  <c r="A1166"/>
  <c r="M1165"/>
  <c r="L1165"/>
  <c r="K1165"/>
  <c r="J1165"/>
  <c r="I1165"/>
  <c r="A1165"/>
  <c r="M1164"/>
  <c r="L1164"/>
  <c r="K1164"/>
  <c r="J1164"/>
  <c r="I1164"/>
  <c r="A1164"/>
  <c r="M1163"/>
  <c r="L1163"/>
  <c r="K1163"/>
  <c r="J1163"/>
  <c r="I1163"/>
  <c r="A1163"/>
  <c r="M1162"/>
  <c r="L1162"/>
  <c r="K1162"/>
  <c r="J1162"/>
  <c r="I1162"/>
  <c r="A1162"/>
  <c r="M1161"/>
  <c r="L1161"/>
  <c r="K1161"/>
  <c r="J1161"/>
  <c r="I1161"/>
  <c r="A1161"/>
  <c r="M1160"/>
  <c r="L1160"/>
  <c r="K1160"/>
  <c r="J1160"/>
  <c r="I1160"/>
  <c r="A1160"/>
  <c r="M1159"/>
  <c r="L1159"/>
  <c r="K1159"/>
  <c r="A1159"/>
  <c r="M1158"/>
  <c r="L1158"/>
  <c r="K1158"/>
  <c r="J1158"/>
  <c r="I1158"/>
  <c r="A1158"/>
  <c r="M1157"/>
  <c r="L1157"/>
  <c r="K1157"/>
  <c r="J1157"/>
  <c r="I1157"/>
  <c r="A1157"/>
  <c r="M1156"/>
  <c r="L1156"/>
  <c r="K1156"/>
  <c r="J1156"/>
  <c r="I1156"/>
  <c r="A1156"/>
  <c r="M1155"/>
  <c r="L1155"/>
  <c r="K1155"/>
  <c r="J1155"/>
  <c r="I1155"/>
  <c r="A1155"/>
  <c r="M1154"/>
  <c r="L1154"/>
  <c r="K1154"/>
  <c r="J1154"/>
  <c r="I1154"/>
  <c r="A1154"/>
  <c r="M1153"/>
  <c r="L1153"/>
  <c r="K1153"/>
  <c r="J1153"/>
  <c r="I1153"/>
  <c r="A1153"/>
  <c r="M1152"/>
  <c r="L1152"/>
  <c r="K1152"/>
  <c r="J1152"/>
  <c r="I1152"/>
  <c r="A1152"/>
  <c r="M1151"/>
  <c r="L1151"/>
  <c r="K1151"/>
  <c r="J1151"/>
  <c r="I1151"/>
  <c r="A1151"/>
  <c r="M1150"/>
  <c r="L1150"/>
  <c r="K1150"/>
  <c r="J1150"/>
  <c r="I1150"/>
  <c r="A1150"/>
  <c r="M1149"/>
  <c r="L1149"/>
  <c r="K1149"/>
  <c r="J1149"/>
  <c r="I1149"/>
  <c r="A1149"/>
  <c r="M1148"/>
  <c r="L1148"/>
  <c r="K1148"/>
  <c r="J1148"/>
  <c r="I1148"/>
  <c r="A1148"/>
  <c r="M1147"/>
  <c r="L1147"/>
  <c r="K1147"/>
  <c r="J1147"/>
  <c r="I1147"/>
  <c r="A1147"/>
  <c r="M1146"/>
  <c r="L1146"/>
  <c r="K1146"/>
  <c r="J1146"/>
  <c r="I1146"/>
  <c r="A1146"/>
  <c r="M1145"/>
  <c r="L1145"/>
  <c r="K1145"/>
  <c r="J1145"/>
  <c r="I1145"/>
  <c r="A1145"/>
  <c r="M1144"/>
  <c r="L1144"/>
  <c r="K1144"/>
  <c r="J1144"/>
  <c r="I1144"/>
  <c r="A1144"/>
  <c r="M1143"/>
  <c r="L1143"/>
  <c r="K1143"/>
  <c r="J1143"/>
  <c r="I1143"/>
  <c r="A1143"/>
  <c r="M1142"/>
  <c r="L1142"/>
  <c r="K1142"/>
  <c r="J1142"/>
  <c r="I1142"/>
  <c r="A1142"/>
  <c r="M1141"/>
  <c r="L1141"/>
  <c r="K1141"/>
  <c r="J1141"/>
  <c r="I1141"/>
  <c r="A1141"/>
  <c r="M1140"/>
  <c r="L1140"/>
  <c r="K1140"/>
  <c r="J1140"/>
  <c r="I1140"/>
  <c r="A1140"/>
  <c r="M1139"/>
  <c r="L1139"/>
  <c r="K1139"/>
  <c r="J1139"/>
  <c r="I1139"/>
  <c r="A1139"/>
  <c r="M1138"/>
  <c r="L1138"/>
  <c r="K1138"/>
  <c r="J1138"/>
  <c r="I1138"/>
  <c r="A1138"/>
  <c r="M1137"/>
  <c r="L1137"/>
  <c r="K1137"/>
  <c r="J1137"/>
  <c r="I1137"/>
  <c r="A1137"/>
  <c r="M1136"/>
  <c r="L1136"/>
  <c r="K1136"/>
  <c r="J1136"/>
  <c r="I1136"/>
  <c r="A1136"/>
  <c r="M1135"/>
  <c r="L1135"/>
  <c r="K1135"/>
  <c r="J1135"/>
  <c r="I1135"/>
  <c r="A1135"/>
  <c r="M1134"/>
  <c r="L1134"/>
  <c r="K1134"/>
  <c r="J1134"/>
  <c r="I1134"/>
  <c r="A1134"/>
  <c r="M1133"/>
  <c r="L1133"/>
  <c r="K1133"/>
  <c r="J1133"/>
  <c r="I1133"/>
  <c r="A1133"/>
  <c r="M1132"/>
  <c r="L1132"/>
  <c r="K1132"/>
  <c r="J1132"/>
  <c r="A1132"/>
  <c r="M1131"/>
  <c r="L1131"/>
  <c r="K1131"/>
  <c r="J1131"/>
  <c r="I1131"/>
  <c r="A1131"/>
  <c r="M1130"/>
  <c r="L1130"/>
  <c r="K1130"/>
  <c r="J1130"/>
  <c r="I1130"/>
  <c r="A1130"/>
  <c r="M1129"/>
  <c r="L1129"/>
  <c r="K1129"/>
  <c r="J1129"/>
  <c r="I1129"/>
  <c r="A1129"/>
  <c r="M1128"/>
  <c r="L1128"/>
  <c r="K1128"/>
  <c r="J1128"/>
  <c r="A1128"/>
  <c r="M1127"/>
  <c r="L1127"/>
  <c r="K1127"/>
  <c r="J1127"/>
  <c r="I1127"/>
  <c r="A1127"/>
  <c r="M1126"/>
  <c r="L1126"/>
  <c r="K1126"/>
  <c r="J1126"/>
  <c r="I1126"/>
  <c r="A1126"/>
  <c r="M1125"/>
  <c r="L1125"/>
  <c r="K1125"/>
  <c r="J1125"/>
  <c r="I1125"/>
  <c r="A1125"/>
  <c r="M1124"/>
  <c r="L1124"/>
  <c r="K1124"/>
  <c r="J1124"/>
  <c r="I1124"/>
  <c r="A1124"/>
  <c r="M1123"/>
  <c r="L1123"/>
  <c r="K1123"/>
  <c r="J1123"/>
  <c r="A1123"/>
  <c r="M1122"/>
  <c r="L1122"/>
  <c r="K1122"/>
  <c r="J1122"/>
  <c r="I1122"/>
  <c r="A1122"/>
  <c r="M1121"/>
  <c r="L1121"/>
  <c r="K1121"/>
  <c r="J1121"/>
  <c r="I1121"/>
  <c r="A1121"/>
  <c r="M1120"/>
  <c r="L1120"/>
  <c r="K1120"/>
  <c r="J1120"/>
  <c r="A1120"/>
  <c r="M1119"/>
  <c r="L1119"/>
  <c r="K1119"/>
  <c r="J1119"/>
  <c r="I1119"/>
  <c r="A1119"/>
  <c r="M1118"/>
  <c r="L1118"/>
  <c r="K1118"/>
  <c r="J1118"/>
  <c r="I1118"/>
  <c r="A1118"/>
  <c r="M1117"/>
  <c r="L1117"/>
  <c r="K1117"/>
  <c r="J1117"/>
  <c r="I1117"/>
  <c r="A1117"/>
  <c r="M1116"/>
  <c r="L1116"/>
  <c r="K1116"/>
  <c r="J1116"/>
  <c r="I1116"/>
  <c r="A1116"/>
  <c r="M1115"/>
  <c r="L1115"/>
  <c r="K1115"/>
  <c r="J1115"/>
  <c r="I1115"/>
  <c r="A1115"/>
  <c r="M1114"/>
  <c r="L1114"/>
  <c r="K1114"/>
  <c r="J1114"/>
  <c r="I1114"/>
  <c r="A1114"/>
  <c r="M1113"/>
  <c r="L1113"/>
  <c r="K1113"/>
  <c r="J1113"/>
  <c r="I1113"/>
  <c r="A1113"/>
  <c r="M1112"/>
  <c r="L1112"/>
  <c r="K1112"/>
  <c r="J1112"/>
  <c r="I1112"/>
  <c r="A1112"/>
  <c r="M1111"/>
  <c r="L1111"/>
  <c r="K1111"/>
  <c r="J1111"/>
  <c r="I1111"/>
  <c r="A1111"/>
  <c r="M1110"/>
  <c r="L1110"/>
  <c r="K1110"/>
  <c r="J1110"/>
  <c r="I1110"/>
  <c r="A1110"/>
  <c r="M1109"/>
  <c r="L1109"/>
  <c r="K1109"/>
  <c r="J1109"/>
  <c r="I1109"/>
  <c r="A1109"/>
  <c r="M1108"/>
  <c r="L1108"/>
  <c r="K1108"/>
  <c r="J1108"/>
  <c r="I1108"/>
  <c r="A1108"/>
  <c r="M1107"/>
  <c r="L1107"/>
  <c r="K1107"/>
  <c r="J1107"/>
  <c r="I1107"/>
  <c r="A1107"/>
  <c r="M1106"/>
  <c r="L1106"/>
  <c r="K1106"/>
  <c r="J1106"/>
  <c r="I1106"/>
  <c r="A1106"/>
  <c r="M1105"/>
  <c r="L1105"/>
  <c r="K1105"/>
  <c r="J1105"/>
  <c r="I1105"/>
  <c r="A1105"/>
  <c r="M1104"/>
  <c r="L1104"/>
  <c r="K1104"/>
  <c r="J1104"/>
  <c r="A1104"/>
  <c r="M1103"/>
  <c r="L1103"/>
  <c r="K1103"/>
  <c r="J1103"/>
  <c r="I1103"/>
  <c r="A1103"/>
  <c r="M1102"/>
  <c r="L1102"/>
  <c r="K1102"/>
  <c r="J1102"/>
  <c r="I1102"/>
  <c r="A1102"/>
  <c r="M1101"/>
  <c r="L1101"/>
  <c r="K1101"/>
  <c r="J1101"/>
  <c r="I1101"/>
  <c r="A1101"/>
  <c r="M1100"/>
  <c r="L1100"/>
  <c r="K1100"/>
  <c r="J1100"/>
  <c r="I1100"/>
  <c r="A1100"/>
  <c r="M1099"/>
  <c r="L1099"/>
  <c r="K1099"/>
  <c r="J1099"/>
  <c r="I1099"/>
  <c r="A1099"/>
  <c r="M1098"/>
  <c r="L1098"/>
  <c r="K1098"/>
  <c r="J1098"/>
  <c r="I1098"/>
  <c r="A1098"/>
  <c r="M1097"/>
  <c r="L1097"/>
  <c r="K1097"/>
  <c r="J1097"/>
  <c r="I1097"/>
  <c r="A1097"/>
  <c r="M1096"/>
  <c r="L1096"/>
  <c r="K1096"/>
  <c r="J1096"/>
  <c r="I1096"/>
  <c r="A1096"/>
  <c r="M1095"/>
  <c r="L1095"/>
  <c r="K1095"/>
  <c r="J1095"/>
  <c r="I1095"/>
  <c r="A1095"/>
  <c r="M1094"/>
  <c r="L1094"/>
  <c r="K1094"/>
  <c r="J1094"/>
  <c r="I1094"/>
  <c r="A1094"/>
  <c r="M1093"/>
  <c r="L1093"/>
  <c r="K1093"/>
  <c r="J1093"/>
  <c r="I1093"/>
  <c r="A1093"/>
  <c r="M1092"/>
  <c r="L1092"/>
  <c r="K1092"/>
  <c r="J1092"/>
  <c r="I1092"/>
  <c r="A1092"/>
  <c r="M1091"/>
  <c r="L1091"/>
  <c r="K1091"/>
  <c r="J1091"/>
  <c r="I1091"/>
  <c r="A1091"/>
  <c r="M1090"/>
  <c r="L1090"/>
  <c r="K1090"/>
  <c r="J1090"/>
  <c r="I1090"/>
  <c r="A1090"/>
  <c r="M1089"/>
  <c r="L1089"/>
  <c r="K1089"/>
  <c r="J1089"/>
  <c r="I1089"/>
  <c r="A1089"/>
  <c r="M1088"/>
  <c r="L1088"/>
  <c r="K1088"/>
  <c r="J1088"/>
  <c r="I1088"/>
  <c r="A1088"/>
  <c r="M1087"/>
  <c r="L1087"/>
  <c r="K1087"/>
  <c r="J1087"/>
  <c r="I1087"/>
  <c r="A1087"/>
  <c r="M1086"/>
  <c r="L1086"/>
  <c r="K1086"/>
  <c r="J1086"/>
  <c r="I1086"/>
  <c r="A1086"/>
  <c r="M1085"/>
  <c r="L1085"/>
  <c r="K1085"/>
  <c r="J1085"/>
  <c r="I1085"/>
  <c r="A1085"/>
  <c r="M1084"/>
  <c r="L1084"/>
  <c r="K1084"/>
  <c r="J1084"/>
  <c r="I1084"/>
  <c r="A1084"/>
  <c r="M1083"/>
  <c r="L1083"/>
  <c r="K1083"/>
  <c r="J1083"/>
  <c r="I1083"/>
  <c r="A1083"/>
  <c r="M1082"/>
  <c r="L1082"/>
  <c r="K1082"/>
  <c r="J1082"/>
  <c r="I1082"/>
  <c r="A1082"/>
  <c r="M1081"/>
  <c r="L1081"/>
  <c r="K1081"/>
  <c r="J1081"/>
  <c r="I1081"/>
  <c r="A1081"/>
  <c r="M1080"/>
  <c r="L1080"/>
  <c r="K1080"/>
  <c r="I1080"/>
  <c r="A1080"/>
  <c r="M1079"/>
  <c r="L1079"/>
  <c r="K1079"/>
  <c r="J1079"/>
  <c r="I1079"/>
  <c r="A1079"/>
  <c r="M1078"/>
  <c r="L1078"/>
  <c r="K1078"/>
  <c r="J1078"/>
  <c r="I1078"/>
  <c r="A1078"/>
  <c r="M1077"/>
  <c r="L1077"/>
  <c r="K1077"/>
  <c r="J1077"/>
  <c r="I1077"/>
  <c r="A1077"/>
  <c r="M1076"/>
  <c r="L1076"/>
  <c r="K1076"/>
  <c r="J1076"/>
  <c r="I1076"/>
  <c r="A1076"/>
  <c r="M1075"/>
  <c r="L1075"/>
  <c r="K1075"/>
  <c r="J1075"/>
  <c r="I1075"/>
  <c r="A1075"/>
  <c r="M1074"/>
  <c r="L1074"/>
  <c r="K1074"/>
  <c r="J1074"/>
  <c r="I1074"/>
  <c r="A1074"/>
  <c r="M1073"/>
  <c r="L1073"/>
  <c r="K1073"/>
  <c r="J1073"/>
  <c r="I1073"/>
  <c r="A1073"/>
  <c r="M1072"/>
  <c r="L1072"/>
  <c r="K1072"/>
  <c r="A1072"/>
  <c r="M1071"/>
  <c r="L1071"/>
  <c r="K1071"/>
  <c r="J1071"/>
  <c r="I1071"/>
  <c r="A1071"/>
  <c r="M1070"/>
  <c r="L1070"/>
  <c r="K1070"/>
  <c r="J1070"/>
  <c r="I1070"/>
  <c r="A1070"/>
  <c r="M1069"/>
  <c r="L1069"/>
  <c r="K1069"/>
  <c r="J1069"/>
  <c r="I1069"/>
  <c r="A1069"/>
  <c r="M1068"/>
  <c r="L1068"/>
  <c r="K1068"/>
  <c r="J1068"/>
  <c r="I1068"/>
  <c r="A1068"/>
  <c r="M1067"/>
  <c r="L1067"/>
  <c r="K1067"/>
  <c r="J1067"/>
  <c r="I1067"/>
  <c r="A1067"/>
  <c r="M1066"/>
  <c r="L1066"/>
  <c r="K1066"/>
  <c r="J1066"/>
  <c r="I1066"/>
  <c r="A1066"/>
  <c r="M1065"/>
  <c r="L1065"/>
  <c r="K1065"/>
  <c r="J1065"/>
  <c r="I1065"/>
  <c r="A1065"/>
  <c r="M1064"/>
  <c r="L1064"/>
  <c r="K1064"/>
  <c r="J1064"/>
  <c r="I1064"/>
  <c r="A1064"/>
  <c r="M1063"/>
  <c r="L1063"/>
  <c r="K1063"/>
  <c r="J1063"/>
  <c r="I1063"/>
  <c r="A1063"/>
  <c r="M1062"/>
  <c r="L1062"/>
  <c r="K1062"/>
  <c r="J1062"/>
  <c r="I1062"/>
  <c r="A1062"/>
  <c r="M1061"/>
  <c r="L1061"/>
  <c r="K1061"/>
  <c r="J1061"/>
  <c r="I1061"/>
  <c r="A1061"/>
  <c r="M1060"/>
  <c r="L1060"/>
  <c r="K1060"/>
  <c r="J1060"/>
  <c r="I1060"/>
  <c r="A1060"/>
  <c r="M1059"/>
  <c r="L1059"/>
  <c r="K1059"/>
  <c r="J1059"/>
  <c r="I1059"/>
  <c r="A1059"/>
  <c r="M1058"/>
  <c r="L1058"/>
  <c r="K1058"/>
  <c r="J1058"/>
  <c r="I1058"/>
  <c r="A1058"/>
  <c r="M1057"/>
  <c r="L1057"/>
  <c r="K1057"/>
  <c r="A1057"/>
  <c r="M1056"/>
  <c r="L1056"/>
  <c r="K1056"/>
  <c r="J1056"/>
  <c r="I1056"/>
  <c r="A1056"/>
  <c r="M1055"/>
  <c r="L1055"/>
  <c r="K1055"/>
  <c r="J1055"/>
  <c r="I1055"/>
  <c r="A1055"/>
  <c r="M1054"/>
  <c r="L1054"/>
  <c r="K1054"/>
  <c r="J1054"/>
  <c r="I1054"/>
  <c r="A1054"/>
  <c r="M1053"/>
  <c r="L1053"/>
  <c r="K1053"/>
  <c r="J1053"/>
  <c r="I1053"/>
  <c r="A1053"/>
  <c r="M1052"/>
  <c r="L1052"/>
  <c r="K1052"/>
  <c r="J1052"/>
  <c r="I1052"/>
  <c r="A1052"/>
  <c r="M1051"/>
  <c r="L1051"/>
  <c r="K1051"/>
  <c r="J1051"/>
  <c r="I1051"/>
  <c r="A1051"/>
  <c r="M1050"/>
  <c r="L1050"/>
  <c r="K1050"/>
  <c r="J1050"/>
  <c r="I1050"/>
  <c r="A1050"/>
  <c r="M1049"/>
  <c r="L1049"/>
  <c r="K1049"/>
  <c r="J1049"/>
  <c r="I1049"/>
  <c r="A1049"/>
  <c r="M1048"/>
  <c r="L1048"/>
  <c r="K1048"/>
  <c r="J1048"/>
  <c r="I1048"/>
  <c r="A1048"/>
  <c r="M1047"/>
  <c r="L1047"/>
  <c r="K1047"/>
  <c r="J1047"/>
  <c r="I1047"/>
  <c r="A1047"/>
  <c r="M1046"/>
  <c r="L1046"/>
  <c r="K1046"/>
  <c r="J1046"/>
  <c r="I1046"/>
  <c r="A1046"/>
  <c r="M1045"/>
  <c r="L1045"/>
  <c r="K1045"/>
  <c r="A1045"/>
  <c r="M1044"/>
  <c r="L1044"/>
  <c r="K1044"/>
  <c r="J1044"/>
  <c r="I1044"/>
  <c r="A1044"/>
  <c r="M1043"/>
  <c r="L1043"/>
  <c r="K1043"/>
  <c r="A1043"/>
  <c r="M1042"/>
  <c r="L1042"/>
  <c r="K1042"/>
  <c r="J1042"/>
  <c r="I1042"/>
  <c r="A1042"/>
  <c r="M1041"/>
  <c r="L1041"/>
  <c r="K1041"/>
  <c r="J1041"/>
  <c r="I1041"/>
  <c r="A1041"/>
  <c r="M1040"/>
  <c r="L1040"/>
  <c r="K1040"/>
  <c r="J1040"/>
  <c r="I1040"/>
  <c r="A1040"/>
  <c r="M1039"/>
  <c r="L1039"/>
  <c r="K1039"/>
  <c r="J1039"/>
  <c r="A1039"/>
  <c r="M1038"/>
  <c r="L1038"/>
  <c r="K1038"/>
  <c r="J1038"/>
  <c r="I1038"/>
  <c r="A1038"/>
  <c r="M1037"/>
  <c r="L1037"/>
  <c r="K1037"/>
  <c r="J1037"/>
  <c r="I1037"/>
  <c r="A1037"/>
  <c r="M1036"/>
  <c r="L1036"/>
  <c r="K1036"/>
  <c r="J1036"/>
  <c r="I1036"/>
  <c r="A1036"/>
  <c r="M1035"/>
  <c r="L1035"/>
  <c r="K1035"/>
  <c r="J1035"/>
  <c r="I1035"/>
  <c r="A1035"/>
  <c r="M1034"/>
  <c r="L1034"/>
  <c r="K1034"/>
  <c r="J1034"/>
  <c r="I1034"/>
  <c r="A1034"/>
  <c r="M1033"/>
  <c r="L1033"/>
  <c r="K1033"/>
  <c r="J1033"/>
  <c r="I1033"/>
  <c r="A1033"/>
  <c r="M1032"/>
  <c r="L1032"/>
  <c r="K1032"/>
  <c r="J1032"/>
  <c r="I1032"/>
  <c r="A1032"/>
  <c r="M1031"/>
  <c r="L1031"/>
  <c r="K1031"/>
  <c r="J1031"/>
  <c r="I1031"/>
  <c r="A1031"/>
  <c r="M1030"/>
  <c r="L1030"/>
  <c r="K1030"/>
  <c r="J1030"/>
  <c r="I1030"/>
  <c r="A1030"/>
  <c r="M1029"/>
  <c r="L1029"/>
  <c r="K1029"/>
  <c r="J1029"/>
  <c r="I1029"/>
  <c r="A1029"/>
  <c r="M1028"/>
  <c r="L1028"/>
  <c r="K1028"/>
  <c r="J1028"/>
  <c r="I1028"/>
  <c r="A1028"/>
  <c r="M1027"/>
  <c r="L1027"/>
  <c r="K1027"/>
  <c r="J1027"/>
  <c r="I1027"/>
  <c r="A1027"/>
  <c r="M1026"/>
  <c r="L1026"/>
  <c r="K1026"/>
  <c r="J1026"/>
  <c r="I1026"/>
  <c r="A1026"/>
  <c r="M1025"/>
  <c r="L1025"/>
  <c r="K1025"/>
  <c r="J1025"/>
  <c r="I1025"/>
  <c r="A1025"/>
  <c r="M1024"/>
  <c r="L1024"/>
  <c r="K1024"/>
  <c r="J1024"/>
  <c r="I1024"/>
  <c r="A1024"/>
  <c r="M1023"/>
  <c r="L1023"/>
  <c r="K1023"/>
  <c r="J1023"/>
  <c r="I1023"/>
  <c r="A1023"/>
  <c r="M1022"/>
  <c r="L1022"/>
  <c r="K1022"/>
  <c r="J1022"/>
  <c r="I1022"/>
  <c r="A1022"/>
  <c r="M1021"/>
  <c r="L1021"/>
  <c r="K1021"/>
  <c r="J1021"/>
  <c r="I1021"/>
  <c r="A1021"/>
  <c r="M1020"/>
  <c r="L1020"/>
  <c r="K1020"/>
  <c r="J1020"/>
  <c r="I1020"/>
  <c r="A1020"/>
  <c r="M1019"/>
  <c r="L1019"/>
  <c r="K1019"/>
  <c r="J1019"/>
  <c r="I1019"/>
  <c r="A1019"/>
  <c r="M1018"/>
  <c r="L1018"/>
  <c r="K1018"/>
  <c r="J1018"/>
  <c r="I1018"/>
  <c r="A1018"/>
  <c r="M1017"/>
  <c r="L1017"/>
  <c r="K1017"/>
  <c r="J1017"/>
  <c r="I1017"/>
  <c r="A1017"/>
  <c r="M1016"/>
  <c r="L1016"/>
  <c r="K1016"/>
  <c r="J1016"/>
  <c r="I1016"/>
  <c r="A1016"/>
  <c r="M1015"/>
  <c r="L1015"/>
  <c r="K1015"/>
  <c r="J1015"/>
  <c r="I1015"/>
  <c r="A1015"/>
  <c r="M1014"/>
  <c r="L1014"/>
  <c r="K1014"/>
  <c r="J1014"/>
  <c r="I1014"/>
  <c r="A1014"/>
  <c r="M1013"/>
  <c r="L1013"/>
  <c r="K1013"/>
  <c r="J1013"/>
  <c r="I1013"/>
  <c r="A1013"/>
  <c r="M1012"/>
  <c r="L1012"/>
  <c r="K1012"/>
  <c r="J1012"/>
  <c r="I1012"/>
  <c r="A1012"/>
  <c r="M1011"/>
  <c r="L1011"/>
  <c r="K1011"/>
  <c r="J1011"/>
  <c r="I1011"/>
  <c r="A1011"/>
  <c r="M1010"/>
  <c r="L1010"/>
  <c r="K1010"/>
  <c r="J1010"/>
  <c r="I1010"/>
  <c r="A1010"/>
  <c r="M1009"/>
  <c r="L1009"/>
  <c r="K1009"/>
  <c r="J1009"/>
  <c r="I1009"/>
  <c r="A1009"/>
  <c r="M1008"/>
  <c r="L1008"/>
  <c r="K1008"/>
  <c r="J1008"/>
  <c r="I1008"/>
  <c r="A1008"/>
  <c r="M1007"/>
  <c r="L1007"/>
  <c r="K1007"/>
  <c r="J1007"/>
  <c r="I1007"/>
  <c r="A1007"/>
  <c r="M1006"/>
  <c r="L1006"/>
  <c r="K1006"/>
  <c r="J1006"/>
  <c r="I1006"/>
  <c r="A1006"/>
  <c r="M1005"/>
  <c r="L1005"/>
  <c r="K1005"/>
  <c r="J1005"/>
  <c r="I1005"/>
  <c r="A1005"/>
  <c r="M1004"/>
  <c r="L1004"/>
  <c r="K1004"/>
  <c r="J1004"/>
  <c r="I1004"/>
  <c r="A1004"/>
  <c r="M1003"/>
  <c r="L1003"/>
  <c r="K1003"/>
  <c r="J1003"/>
  <c r="I1003"/>
  <c r="A1003"/>
  <c r="M1002"/>
  <c r="L1002"/>
  <c r="K1002"/>
  <c r="J1002"/>
  <c r="I1002"/>
  <c r="A1002"/>
  <c r="M1001"/>
  <c r="L1001"/>
  <c r="K1001"/>
  <c r="J1001"/>
  <c r="I1001"/>
  <c r="A1001"/>
  <c r="M1000"/>
  <c r="L1000"/>
  <c r="K1000"/>
  <c r="J1000"/>
  <c r="A1000"/>
  <c r="M999"/>
  <c r="L999"/>
  <c r="K999"/>
  <c r="J999"/>
  <c r="I999"/>
  <c r="A999"/>
  <c r="M998"/>
  <c r="L998"/>
  <c r="K998"/>
  <c r="J998"/>
  <c r="I998"/>
  <c r="A998"/>
  <c r="M997"/>
  <c r="L997"/>
  <c r="K997"/>
  <c r="J997"/>
  <c r="A997"/>
  <c r="M996"/>
  <c r="L996"/>
  <c r="K996"/>
  <c r="J996"/>
  <c r="I996"/>
  <c r="A996"/>
  <c r="M995"/>
  <c r="L995"/>
  <c r="K995"/>
  <c r="A995"/>
  <c r="M994"/>
  <c r="L994"/>
  <c r="K994"/>
  <c r="J994"/>
  <c r="I994"/>
  <c r="A994"/>
  <c r="M993"/>
  <c r="L993"/>
  <c r="K993"/>
  <c r="J993"/>
  <c r="I993"/>
  <c r="A993"/>
  <c r="M992"/>
  <c r="L992"/>
  <c r="K992"/>
  <c r="J992"/>
  <c r="I992"/>
  <c r="A992"/>
  <c r="M991"/>
  <c r="L991"/>
  <c r="K991"/>
  <c r="J991"/>
  <c r="I991"/>
  <c r="A991"/>
  <c r="M990"/>
  <c r="L990"/>
  <c r="K990"/>
  <c r="J990"/>
  <c r="I990"/>
  <c r="A990"/>
  <c r="M989"/>
  <c r="L989"/>
  <c r="K989"/>
  <c r="J989"/>
  <c r="I989"/>
  <c r="A989"/>
  <c r="M988"/>
  <c r="L988"/>
  <c r="K988"/>
  <c r="J988"/>
  <c r="I988"/>
  <c r="A988"/>
  <c r="M987"/>
  <c r="L987"/>
  <c r="K987"/>
  <c r="J987"/>
  <c r="I987"/>
  <c r="A987"/>
  <c r="M986"/>
  <c r="L986"/>
  <c r="K986"/>
  <c r="J986"/>
  <c r="I986"/>
  <c r="A986"/>
  <c r="M985"/>
  <c r="L985"/>
  <c r="K985"/>
  <c r="J985"/>
  <c r="A985"/>
  <c r="M984"/>
  <c r="L984"/>
  <c r="K984"/>
  <c r="J984"/>
  <c r="I984"/>
  <c r="A984"/>
  <c r="M983"/>
  <c r="L983"/>
  <c r="K983"/>
  <c r="J983"/>
  <c r="I983"/>
  <c r="A983"/>
  <c r="M982"/>
  <c r="L982"/>
  <c r="K982"/>
  <c r="J982"/>
  <c r="I982"/>
  <c r="A982"/>
  <c r="M981"/>
  <c r="L981"/>
  <c r="K981"/>
  <c r="J981"/>
  <c r="I981"/>
  <c r="A981"/>
  <c r="M980"/>
  <c r="L980"/>
  <c r="K980"/>
  <c r="J980"/>
  <c r="I980"/>
  <c r="A980"/>
  <c r="M979"/>
  <c r="L979"/>
  <c r="K979"/>
  <c r="J979"/>
  <c r="I979"/>
  <c r="A979"/>
  <c r="M978"/>
  <c r="L978"/>
  <c r="K978"/>
  <c r="J978"/>
  <c r="I978"/>
  <c r="A978"/>
  <c r="M977"/>
  <c r="L977"/>
  <c r="K977"/>
  <c r="J977"/>
  <c r="I977"/>
  <c r="A977"/>
  <c r="M976"/>
  <c r="L976"/>
  <c r="K976"/>
  <c r="J976"/>
  <c r="I976"/>
  <c r="A976"/>
  <c r="M975"/>
  <c r="L975"/>
  <c r="K975"/>
  <c r="J975"/>
  <c r="I975"/>
  <c r="A975"/>
  <c r="M974"/>
  <c r="L974"/>
  <c r="K974"/>
  <c r="J974"/>
  <c r="I974"/>
  <c r="A974"/>
  <c r="M973"/>
  <c r="L973"/>
  <c r="K973"/>
  <c r="J973"/>
  <c r="I973"/>
  <c r="A973"/>
  <c r="M972"/>
  <c r="L972"/>
  <c r="K972"/>
  <c r="J972"/>
  <c r="I972"/>
  <c r="A972"/>
  <c r="M971"/>
  <c r="L971"/>
  <c r="K971"/>
  <c r="J971"/>
  <c r="I971"/>
  <c r="A971"/>
  <c r="M970"/>
  <c r="L970"/>
  <c r="K970"/>
  <c r="J970"/>
  <c r="I970"/>
  <c r="A970"/>
  <c r="M969"/>
  <c r="L969"/>
  <c r="K969"/>
  <c r="J969"/>
  <c r="I969"/>
  <c r="A969"/>
  <c r="M968"/>
  <c r="L968"/>
  <c r="K968"/>
  <c r="J968"/>
  <c r="I968"/>
  <c r="A968"/>
  <c r="M967"/>
  <c r="L967"/>
  <c r="K967"/>
  <c r="J967"/>
  <c r="I967"/>
  <c r="A967"/>
  <c r="M966"/>
  <c r="L966"/>
  <c r="K966"/>
  <c r="J966"/>
  <c r="I966"/>
  <c r="A966"/>
  <c r="M965"/>
  <c r="L965"/>
  <c r="K965"/>
  <c r="J965"/>
  <c r="I965"/>
  <c r="A965"/>
  <c r="M964"/>
  <c r="L964"/>
  <c r="K964"/>
  <c r="J964"/>
  <c r="I964"/>
  <c r="A964"/>
  <c r="M963"/>
  <c r="L963"/>
  <c r="K963"/>
  <c r="J963"/>
  <c r="A963"/>
  <c r="M962"/>
  <c r="L962"/>
  <c r="K962"/>
  <c r="J962"/>
  <c r="I962"/>
  <c r="A962"/>
  <c r="M961"/>
  <c r="L961"/>
  <c r="K961"/>
  <c r="J961"/>
  <c r="I961"/>
  <c r="A961"/>
  <c r="M960"/>
  <c r="L960"/>
  <c r="K960"/>
  <c r="J960"/>
  <c r="I960"/>
  <c r="A960"/>
  <c r="M959"/>
  <c r="L959"/>
  <c r="K959"/>
  <c r="J959"/>
  <c r="I959"/>
  <c r="A959"/>
  <c r="M958"/>
  <c r="L958"/>
  <c r="K958"/>
  <c r="J958"/>
  <c r="I958"/>
  <c r="A958"/>
  <c r="M957"/>
  <c r="L957"/>
  <c r="K957"/>
  <c r="J957"/>
  <c r="I957"/>
  <c r="A957"/>
  <c r="M956"/>
  <c r="L956"/>
  <c r="K956"/>
  <c r="J956"/>
  <c r="I956"/>
  <c r="A956"/>
  <c r="M955"/>
  <c r="L955"/>
  <c r="K955"/>
  <c r="J955"/>
  <c r="I955"/>
  <c r="A955"/>
  <c r="M954"/>
  <c r="L954"/>
  <c r="K954"/>
  <c r="J954"/>
  <c r="I954"/>
  <c r="A954"/>
  <c r="M953"/>
  <c r="L953"/>
  <c r="K953"/>
  <c r="J953"/>
  <c r="I953"/>
  <c r="A953"/>
  <c r="M952"/>
  <c r="L952"/>
  <c r="K952"/>
  <c r="J952"/>
  <c r="A952"/>
  <c r="M951"/>
  <c r="L951"/>
  <c r="K951"/>
  <c r="J951"/>
  <c r="A951"/>
  <c r="M950"/>
  <c r="L950"/>
  <c r="K950"/>
  <c r="J950"/>
  <c r="A950"/>
  <c r="M949"/>
  <c r="L949"/>
  <c r="K949"/>
  <c r="J949"/>
  <c r="I949"/>
  <c r="A949"/>
  <c r="M948"/>
  <c r="L948"/>
  <c r="K948"/>
  <c r="J948"/>
  <c r="I948"/>
  <c r="A948"/>
  <c r="M947"/>
  <c r="L947"/>
  <c r="K947"/>
  <c r="I947"/>
  <c r="A947"/>
  <c r="M946"/>
  <c r="L946"/>
  <c r="K946"/>
  <c r="J946"/>
  <c r="I946"/>
  <c r="A946"/>
  <c r="M945"/>
  <c r="L945"/>
  <c r="K945"/>
  <c r="J945"/>
  <c r="I945"/>
  <c r="A945"/>
  <c r="M944"/>
  <c r="L944"/>
  <c r="K944"/>
  <c r="J944"/>
  <c r="I944"/>
  <c r="A944"/>
  <c r="M943"/>
  <c r="L943"/>
  <c r="K943"/>
  <c r="J943"/>
  <c r="I943"/>
  <c r="A943"/>
  <c r="M942"/>
  <c r="L942"/>
  <c r="K942"/>
  <c r="J942"/>
  <c r="I942"/>
  <c r="A942"/>
  <c r="M941"/>
  <c r="L941"/>
  <c r="K941"/>
  <c r="J941"/>
  <c r="I941"/>
  <c r="A941"/>
  <c r="M940"/>
  <c r="L940"/>
  <c r="K940"/>
  <c r="J940"/>
  <c r="I940"/>
  <c r="A940"/>
  <c r="M939"/>
  <c r="L939"/>
  <c r="K939"/>
  <c r="J939"/>
  <c r="I939"/>
  <c r="A939"/>
  <c r="M938"/>
  <c r="L938"/>
  <c r="K938"/>
  <c r="J938"/>
  <c r="I938"/>
  <c r="A938"/>
  <c r="M937"/>
  <c r="L937"/>
  <c r="K937"/>
  <c r="J937"/>
  <c r="I937"/>
  <c r="A937"/>
  <c r="M936"/>
  <c r="L936"/>
  <c r="K936"/>
  <c r="J936"/>
  <c r="I936"/>
  <c r="A936"/>
  <c r="M935"/>
  <c r="L935"/>
  <c r="K935"/>
  <c r="J935"/>
  <c r="I935"/>
  <c r="A935"/>
  <c r="M934"/>
  <c r="L934"/>
  <c r="K934"/>
  <c r="J934"/>
  <c r="I934"/>
  <c r="A934"/>
  <c r="M933"/>
  <c r="L933"/>
  <c r="K933"/>
  <c r="J933"/>
  <c r="I933"/>
  <c r="A933"/>
  <c r="M932"/>
  <c r="L932"/>
  <c r="K932"/>
  <c r="J932"/>
  <c r="I932"/>
  <c r="A932"/>
  <c r="M931"/>
  <c r="L931"/>
  <c r="K931"/>
  <c r="J931"/>
  <c r="I931"/>
  <c r="A931"/>
  <c r="M930"/>
  <c r="L930"/>
  <c r="K930"/>
  <c r="J930"/>
  <c r="I930"/>
  <c r="A930"/>
  <c r="M929"/>
  <c r="L929"/>
  <c r="K929"/>
  <c r="J929"/>
  <c r="I929"/>
  <c r="A929"/>
  <c r="M928"/>
  <c r="L928"/>
  <c r="K928"/>
  <c r="J928"/>
  <c r="I928"/>
  <c r="A928"/>
  <c r="M927"/>
  <c r="L927"/>
  <c r="K927"/>
  <c r="J927"/>
  <c r="I927"/>
  <c r="A927"/>
  <c r="M926"/>
  <c r="L926"/>
  <c r="K926"/>
  <c r="J926"/>
  <c r="I926"/>
  <c r="A926"/>
  <c r="M925"/>
  <c r="L925"/>
  <c r="K925"/>
  <c r="J925"/>
  <c r="I925"/>
  <c r="A925"/>
  <c r="M924"/>
  <c r="L924"/>
  <c r="K924"/>
  <c r="J924"/>
  <c r="I924"/>
  <c r="A924"/>
  <c r="M923"/>
  <c r="L923"/>
  <c r="K923"/>
  <c r="J923"/>
  <c r="I923"/>
  <c r="A923"/>
  <c r="M922"/>
  <c r="L922"/>
  <c r="K922"/>
  <c r="J922"/>
  <c r="A922"/>
  <c r="M921"/>
  <c r="L921"/>
  <c r="K921"/>
  <c r="J921"/>
  <c r="I921"/>
  <c r="A921"/>
  <c r="M920"/>
  <c r="L920"/>
  <c r="K920"/>
  <c r="J920"/>
  <c r="I920"/>
  <c r="A920"/>
  <c r="M919"/>
  <c r="L919"/>
  <c r="K919"/>
  <c r="J919"/>
  <c r="I919"/>
  <c r="A919"/>
  <c r="M918"/>
  <c r="L918"/>
  <c r="K918"/>
  <c r="J918"/>
  <c r="I918"/>
  <c r="A918"/>
  <c r="M917"/>
  <c r="L917"/>
  <c r="K917"/>
  <c r="J917"/>
  <c r="I917"/>
  <c r="A917"/>
  <c r="M916"/>
  <c r="L916"/>
  <c r="K916"/>
  <c r="J916"/>
  <c r="I916"/>
  <c r="A916"/>
  <c r="M915"/>
  <c r="L915"/>
  <c r="K915"/>
  <c r="J915"/>
  <c r="I915"/>
  <c r="A915"/>
  <c r="M914"/>
  <c r="L914"/>
  <c r="K914"/>
  <c r="J914"/>
  <c r="I914"/>
  <c r="A914"/>
  <c r="M913"/>
  <c r="L913"/>
  <c r="K913"/>
  <c r="J913"/>
  <c r="I913"/>
  <c r="A913"/>
  <c r="M912"/>
  <c r="L912"/>
  <c r="K912"/>
  <c r="J912"/>
  <c r="I912"/>
  <c r="A912"/>
  <c r="M911"/>
  <c r="L911"/>
  <c r="K911"/>
  <c r="J911"/>
  <c r="I911"/>
  <c r="A911"/>
  <c r="M910"/>
  <c r="L910"/>
  <c r="K910"/>
  <c r="J910"/>
  <c r="I910"/>
  <c r="A910"/>
  <c r="M909"/>
  <c r="L909"/>
  <c r="K909"/>
  <c r="J909"/>
  <c r="I909"/>
  <c r="A909"/>
  <c r="M908"/>
  <c r="L908"/>
  <c r="K908"/>
  <c r="J908"/>
  <c r="I908"/>
  <c r="A908"/>
  <c r="M907"/>
  <c r="L907"/>
  <c r="K907"/>
  <c r="J907"/>
  <c r="I907"/>
  <c r="A907"/>
  <c r="M906"/>
  <c r="L906"/>
  <c r="K906"/>
  <c r="J906"/>
  <c r="I906"/>
  <c r="A906"/>
  <c r="M905"/>
  <c r="L905"/>
  <c r="K905"/>
  <c r="J905"/>
  <c r="I905"/>
  <c r="A905"/>
  <c r="M904"/>
  <c r="L904"/>
  <c r="K904"/>
  <c r="J904"/>
  <c r="I904"/>
  <c r="A904"/>
  <c r="M903"/>
  <c r="L903"/>
  <c r="K903"/>
  <c r="J903"/>
  <c r="I903"/>
  <c r="A903"/>
  <c r="M902"/>
  <c r="L902"/>
  <c r="K902"/>
  <c r="J902"/>
  <c r="I902"/>
  <c r="A902"/>
  <c r="M901"/>
  <c r="L901"/>
  <c r="K901"/>
  <c r="J901"/>
  <c r="I901"/>
  <c r="A901"/>
  <c r="M900"/>
  <c r="L900"/>
  <c r="K900"/>
  <c r="J900"/>
  <c r="A900"/>
  <c r="M899"/>
  <c r="L899"/>
  <c r="K899"/>
  <c r="J899"/>
  <c r="I899"/>
  <c r="A899"/>
  <c r="M898"/>
  <c r="L898"/>
  <c r="K898"/>
  <c r="J898"/>
  <c r="I898"/>
  <c r="A898"/>
  <c r="M897"/>
  <c r="L897"/>
  <c r="K897"/>
  <c r="J897"/>
  <c r="I897"/>
  <c r="A897"/>
  <c r="M896"/>
  <c r="L896"/>
  <c r="K896"/>
  <c r="J896"/>
  <c r="I896"/>
  <c r="A896"/>
  <c r="M895"/>
  <c r="L895"/>
  <c r="K895"/>
  <c r="J895"/>
  <c r="A895"/>
  <c r="M894"/>
  <c r="L894"/>
  <c r="K894"/>
  <c r="A894"/>
  <c r="M893"/>
  <c r="L893"/>
  <c r="K893"/>
  <c r="J893"/>
  <c r="A893"/>
  <c r="M892"/>
  <c r="L892"/>
  <c r="K892"/>
  <c r="J892"/>
  <c r="A892"/>
  <c r="M891"/>
  <c r="L891"/>
  <c r="K891"/>
  <c r="J891"/>
  <c r="A891"/>
  <c r="M890"/>
  <c r="L890"/>
  <c r="K890"/>
  <c r="J890"/>
  <c r="A890"/>
  <c r="M889"/>
  <c r="L889"/>
  <c r="K889"/>
  <c r="J889"/>
  <c r="A889"/>
  <c r="M888"/>
  <c r="L888"/>
  <c r="K888"/>
  <c r="J888"/>
  <c r="A888"/>
  <c r="M887"/>
  <c r="L887"/>
  <c r="K887"/>
  <c r="J887"/>
  <c r="I887"/>
  <c r="A887"/>
  <c r="M886"/>
  <c r="L886"/>
  <c r="K886"/>
  <c r="J886"/>
  <c r="I886"/>
  <c r="A886"/>
  <c r="M885"/>
  <c r="L885"/>
  <c r="K885"/>
  <c r="J885"/>
  <c r="I885"/>
  <c r="A885"/>
  <c r="M884"/>
  <c r="L884"/>
  <c r="K884"/>
  <c r="J884"/>
  <c r="I884"/>
  <c r="A884"/>
  <c r="M883"/>
  <c r="L883"/>
  <c r="K883"/>
  <c r="J883"/>
  <c r="I883"/>
  <c r="A883"/>
  <c r="M882"/>
  <c r="L882"/>
  <c r="K882"/>
  <c r="J882"/>
  <c r="I882"/>
  <c r="A882"/>
  <c r="M881"/>
  <c r="L881"/>
  <c r="K881"/>
  <c r="J881"/>
  <c r="I881"/>
  <c r="A881"/>
  <c r="M880"/>
  <c r="L880"/>
  <c r="K880"/>
  <c r="J880"/>
  <c r="I880"/>
  <c r="A880"/>
  <c r="M879"/>
  <c r="L879"/>
  <c r="K879"/>
  <c r="J879"/>
  <c r="I879"/>
  <c r="A879"/>
  <c r="M878"/>
  <c r="L878"/>
  <c r="K878"/>
  <c r="J878"/>
  <c r="I878"/>
  <c r="A878"/>
  <c r="M877"/>
  <c r="L877"/>
  <c r="K877"/>
  <c r="A877"/>
  <c r="M876"/>
  <c r="L876"/>
  <c r="K876"/>
  <c r="J876"/>
  <c r="I876"/>
  <c r="A876"/>
  <c r="M875"/>
  <c r="L875"/>
  <c r="K875"/>
  <c r="J875"/>
  <c r="A875"/>
  <c r="M874"/>
  <c r="L874"/>
  <c r="K874"/>
  <c r="J874"/>
  <c r="I874"/>
  <c r="A874"/>
  <c r="M873"/>
  <c r="L873"/>
  <c r="K873"/>
  <c r="J873"/>
  <c r="I873"/>
  <c r="A873"/>
  <c r="M872"/>
  <c r="L872"/>
  <c r="K872"/>
  <c r="J872"/>
  <c r="I872"/>
  <c r="A872"/>
  <c r="M871"/>
  <c r="L871"/>
  <c r="K871"/>
  <c r="J871"/>
  <c r="I871"/>
  <c r="A871"/>
  <c r="M870"/>
  <c r="L870"/>
  <c r="K870"/>
  <c r="J870"/>
  <c r="I870"/>
  <c r="A870"/>
  <c r="M869"/>
  <c r="L869"/>
  <c r="K869"/>
  <c r="J869"/>
  <c r="I869"/>
  <c r="A869"/>
  <c r="M868"/>
  <c r="L868"/>
  <c r="K868"/>
  <c r="J868"/>
  <c r="I868"/>
  <c r="A868"/>
  <c r="M867"/>
  <c r="L867"/>
  <c r="K867"/>
  <c r="J867"/>
  <c r="I867"/>
  <c r="A867"/>
  <c r="M866"/>
  <c r="L866"/>
  <c r="K866"/>
  <c r="J866"/>
  <c r="I866"/>
  <c r="A866"/>
  <c r="M865"/>
  <c r="L865"/>
  <c r="K865"/>
  <c r="J865"/>
  <c r="I865"/>
  <c r="A865"/>
  <c r="M864"/>
  <c r="L864"/>
  <c r="K864"/>
  <c r="J864"/>
  <c r="I864"/>
  <c r="A864"/>
  <c r="M863"/>
  <c r="L863"/>
  <c r="K863"/>
  <c r="J863"/>
  <c r="I863"/>
  <c r="A863"/>
  <c r="M862"/>
  <c r="L862"/>
  <c r="K862"/>
  <c r="J862"/>
  <c r="I862"/>
  <c r="A862"/>
  <c r="M861"/>
  <c r="L861"/>
  <c r="K861"/>
  <c r="J861"/>
  <c r="I861"/>
  <c r="A861"/>
  <c r="M860"/>
  <c r="L860"/>
  <c r="K860"/>
  <c r="J860"/>
  <c r="I860"/>
  <c r="A860"/>
  <c r="M859"/>
  <c r="L859"/>
  <c r="K859"/>
  <c r="J859"/>
  <c r="I859"/>
  <c r="A859"/>
  <c r="M858"/>
  <c r="L858"/>
  <c r="K858"/>
  <c r="J858"/>
  <c r="I858"/>
  <c r="A858"/>
  <c r="M857"/>
  <c r="L857"/>
  <c r="K857"/>
  <c r="J857"/>
  <c r="I857"/>
  <c r="A857"/>
  <c r="M856"/>
  <c r="L856"/>
  <c r="K856"/>
  <c r="J856"/>
  <c r="I856"/>
  <c r="A856"/>
  <c r="M855"/>
  <c r="L855"/>
  <c r="K855"/>
  <c r="J855"/>
  <c r="I855"/>
  <c r="A855"/>
  <c r="M854"/>
  <c r="L854"/>
  <c r="K854"/>
  <c r="J854"/>
  <c r="I854"/>
  <c r="A854"/>
  <c r="M853"/>
  <c r="L853"/>
  <c r="K853"/>
  <c r="J853"/>
  <c r="I853"/>
  <c r="A853"/>
  <c r="M852"/>
  <c r="L852"/>
  <c r="K852"/>
  <c r="J852"/>
  <c r="I852"/>
  <c r="A852"/>
  <c r="M851"/>
  <c r="L851"/>
  <c r="K851"/>
  <c r="J851"/>
  <c r="I851"/>
  <c r="A851"/>
  <c r="M850"/>
  <c r="L850"/>
  <c r="K850"/>
  <c r="J850"/>
  <c r="A850"/>
  <c r="M849"/>
  <c r="L849"/>
  <c r="K849"/>
  <c r="J849"/>
  <c r="I849"/>
  <c r="A849"/>
  <c r="M848"/>
  <c r="L848"/>
  <c r="K848"/>
  <c r="J848"/>
  <c r="I848"/>
  <c r="A848"/>
  <c r="M847"/>
  <c r="L847"/>
  <c r="K847"/>
  <c r="J847"/>
  <c r="A847"/>
  <c r="M846"/>
  <c r="L846"/>
  <c r="K846"/>
  <c r="J846"/>
  <c r="A846"/>
  <c r="M845"/>
  <c r="L845"/>
  <c r="K845"/>
  <c r="J845"/>
  <c r="I845"/>
  <c r="A845"/>
  <c r="M844"/>
  <c r="L844"/>
  <c r="K844"/>
  <c r="J844"/>
  <c r="I844"/>
  <c r="A844"/>
  <c r="M843"/>
  <c r="L843"/>
  <c r="K843"/>
  <c r="J843"/>
  <c r="I843"/>
  <c r="A843"/>
  <c r="M842"/>
  <c r="L842"/>
  <c r="K842"/>
  <c r="J842"/>
  <c r="I842"/>
  <c r="A842"/>
  <c r="M841"/>
  <c r="L841"/>
  <c r="K841"/>
  <c r="J841"/>
  <c r="I841"/>
  <c r="A841"/>
  <c r="M840"/>
  <c r="L840"/>
  <c r="K840"/>
  <c r="J840"/>
  <c r="I840"/>
  <c r="A840"/>
  <c r="M839"/>
  <c r="L839"/>
  <c r="K839"/>
  <c r="J839"/>
  <c r="I839"/>
  <c r="A839"/>
  <c r="M838"/>
  <c r="L838"/>
  <c r="K838"/>
  <c r="J838"/>
  <c r="I838"/>
  <c r="A838"/>
  <c r="M837"/>
  <c r="L837"/>
  <c r="K837"/>
  <c r="J837"/>
  <c r="I837"/>
  <c r="A837"/>
  <c r="M836"/>
  <c r="L836"/>
  <c r="K836"/>
  <c r="J836"/>
  <c r="I836"/>
  <c r="A836"/>
  <c r="M835"/>
  <c r="L835"/>
  <c r="K835"/>
  <c r="J835"/>
  <c r="I835"/>
  <c r="A835"/>
  <c r="M834"/>
  <c r="L834"/>
  <c r="K834"/>
  <c r="J834"/>
  <c r="I834"/>
  <c r="A834"/>
  <c r="M833"/>
  <c r="L833"/>
  <c r="K833"/>
  <c r="J833"/>
  <c r="I833"/>
  <c r="A833"/>
  <c r="M832"/>
  <c r="L832"/>
  <c r="K832"/>
  <c r="J832"/>
  <c r="I832"/>
  <c r="A832"/>
  <c r="M831"/>
  <c r="L831"/>
  <c r="K831"/>
  <c r="J831"/>
  <c r="I831"/>
  <c r="A831"/>
  <c r="M830"/>
  <c r="L830"/>
  <c r="K830"/>
  <c r="J830"/>
  <c r="I830"/>
  <c r="A830"/>
  <c r="M829"/>
  <c r="L829"/>
  <c r="K829"/>
  <c r="J829"/>
  <c r="I829"/>
  <c r="A829"/>
  <c r="M828"/>
  <c r="L828"/>
  <c r="K828"/>
  <c r="J828"/>
  <c r="I828"/>
  <c r="A828"/>
  <c r="M827"/>
  <c r="L827"/>
  <c r="K827"/>
  <c r="J827"/>
  <c r="I827"/>
  <c r="A827"/>
  <c r="M826"/>
  <c r="L826"/>
  <c r="K826"/>
  <c r="J826"/>
  <c r="I826"/>
  <c r="A826"/>
  <c r="M825"/>
  <c r="L825"/>
  <c r="K825"/>
  <c r="J825"/>
  <c r="I825"/>
  <c r="A825"/>
  <c r="M824"/>
  <c r="L824"/>
  <c r="K824"/>
  <c r="J824"/>
  <c r="I824"/>
  <c r="A824"/>
  <c r="M823"/>
  <c r="L823"/>
  <c r="K823"/>
  <c r="J823"/>
  <c r="I823"/>
  <c r="A823"/>
  <c r="M822"/>
  <c r="L822"/>
  <c r="K822"/>
  <c r="J822"/>
  <c r="I822"/>
  <c r="A822"/>
  <c r="M821"/>
  <c r="L821"/>
  <c r="K821"/>
  <c r="J821"/>
  <c r="I821"/>
  <c r="A821"/>
  <c r="M820"/>
  <c r="L820"/>
  <c r="K820"/>
  <c r="J820"/>
  <c r="I820"/>
  <c r="A820"/>
  <c r="M819"/>
  <c r="L819"/>
  <c r="K819"/>
  <c r="J819"/>
  <c r="I819"/>
  <c r="A819"/>
  <c r="M818"/>
  <c r="L818"/>
  <c r="K818"/>
  <c r="J818"/>
  <c r="I818"/>
  <c r="A818"/>
  <c r="M817"/>
  <c r="L817"/>
  <c r="K817"/>
  <c r="J817"/>
  <c r="I817"/>
  <c r="A817"/>
  <c r="M816"/>
  <c r="L816"/>
  <c r="K816"/>
  <c r="J816"/>
  <c r="I816"/>
  <c r="A816"/>
  <c r="M815"/>
  <c r="L815"/>
  <c r="K815"/>
  <c r="J815"/>
  <c r="I815"/>
  <c r="A815"/>
  <c r="M814"/>
  <c r="L814"/>
  <c r="K814"/>
  <c r="J814"/>
  <c r="I814"/>
  <c r="A814"/>
  <c r="M813"/>
  <c r="L813"/>
  <c r="K813"/>
  <c r="J813"/>
  <c r="I813"/>
  <c r="A813"/>
  <c r="M812"/>
  <c r="L812"/>
  <c r="K812"/>
  <c r="J812"/>
  <c r="I812"/>
  <c r="A812"/>
  <c r="M811"/>
  <c r="L811"/>
  <c r="K811"/>
  <c r="J811"/>
  <c r="I811"/>
  <c r="A811"/>
  <c r="M810"/>
  <c r="L810"/>
  <c r="K810"/>
  <c r="A810"/>
  <c r="M809"/>
  <c r="L809"/>
  <c r="K809"/>
  <c r="J809"/>
  <c r="I809"/>
  <c r="A809"/>
  <c r="M808"/>
  <c r="L808"/>
  <c r="K808"/>
  <c r="J808"/>
  <c r="I808"/>
  <c r="A808"/>
  <c r="M807"/>
  <c r="L807"/>
  <c r="K807"/>
  <c r="J807"/>
  <c r="A807"/>
  <c r="M806"/>
  <c r="L806"/>
  <c r="K806"/>
  <c r="J806"/>
  <c r="I806"/>
  <c r="A806"/>
  <c r="M805"/>
  <c r="L805"/>
  <c r="K805"/>
  <c r="J805"/>
  <c r="I805"/>
  <c r="A805"/>
  <c r="M804"/>
  <c r="L804"/>
  <c r="K804"/>
  <c r="J804"/>
  <c r="I804"/>
  <c r="A804"/>
  <c r="M803"/>
  <c r="L803"/>
  <c r="K803"/>
  <c r="J803"/>
  <c r="I803"/>
  <c r="A803"/>
  <c r="M802"/>
  <c r="L802"/>
  <c r="K802"/>
  <c r="J802"/>
  <c r="I802"/>
  <c r="A802"/>
  <c r="M801"/>
  <c r="L801"/>
  <c r="K801"/>
  <c r="J801"/>
  <c r="I801"/>
  <c r="A801"/>
  <c r="M800"/>
  <c r="L800"/>
  <c r="K800"/>
  <c r="J800"/>
  <c r="I800"/>
  <c r="A800"/>
  <c r="M799"/>
  <c r="L799"/>
  <c r="K799"/>
  <c r="J799"/>
  <c r="I799"/>
  <c r="A799"/>
  <c r="M798"/>
  <c r="L798"/>
  <c r="K798"/>
  <c r="J798"/>
  <c r="I798"/>
  <c r="A798"/>
  <c r="M797"/>
  <c r="L797"/>
  <c r="K797"/>
  <c r="J797"/>
  <c r="I797"/>
  <c r="A797"/>
  <c r="M796"/>
  <c r="L796"/>
  <c r="K796"/>
  <c r="J796"/>
  <c r="A796"/>
  <c r="M795"/>
  <c r="L795"/>
  <c r="K795"/>
  <c r="J795"/>
  <c r="I795"/>
  <c r="A795"/>
  <c r="M794"/>
  <c r="L794"/>
  <c r="K794"/>
  <c r="J794"/>
  <c r="I794"/>
  <c r="A794"/>
  <c r="M793"/>
  <c r="L793"/>
  <c r="K793"/>
  <c r="J793"/>
  <c r="I793"/>
  <c r="A793"/>
  <c r="M792"/>
  <c r="L792"/>
  <c r="K792"/>
  <c r="J792"/>
  <c r="I792"/>
  <c r="A792"/>
  <c r="M791"/>
  <c r="L791"/>
  <c r="K791"/>
  <c r="J791"/>
  <c r="A791"/>
  <c r="M790"/>
  <c r="L790"/>
  <c r="K790"/>
  <c r="A790"/>
  <c r="M789"/>
  <c r="L789"/>
  <c r="K789"/>
  <c r="J789"/>
  <c r="I789"/>
  <c r="A789"/>
  <c r="M788"/>
  <c r="L788"/>
  <c r="K788"/>
  <c r="J788"/>
  <c r="I788"/>
  <c r="A788"/>
  <c r="M787"/>
  <c r="L787"/>
  <c r="K787"/>
  <c r="J787"/>
  <c r="A787"/>
  <c r="M786"/>
  <c r="L786"/>
  <c r="K786"/>
  <c r="J786"/>
  <c r="A786"/>
  <c r="M785"/>
  <c r="L785"/>
  <c r="K785"/>
  <c r="J785"/>
  <c r="I785"/>
  <c r="A785"/>
  <c r="M784"/>
  <c r="L784"/>
  <c r="K784"/>
  <c r="J784"/>
  <c r="A784"/>
  <c r="M783"/>
  <c r="L783"/>
  <c r="K783"/>
  <c r="J783"/>
  <c r="A783"/>
  <c r="M782"/>
  <c r="L782"/>
  <c r="K782"/>
  <c r="J782"/>
  <c r="I782"/>
  <c r="A782"/>
  <c r="M781"/>
  <c r="L781"/>
  <c r="K781"/>
  <c r="J781"/>
  <c r="I781"/>
  <c r="A781"/>
  <c r="M780"/>
  <c r="L780"/>
  <c r="K780"/>
  <c r="J780"/>
  <c r="I780"/>
  <c r="A780"/>
  <c r="M779"/>
  <c r="L779"/>
  <c r="K779"/>
  <c r="J779"/>
  <c r="I779"/>
  <c r="A779"/>
  <c r="M778"/>
  <c r="L778"/>
  <c r="K778"/>
  <c r="J778"/>
  <c r="I778"/>
  <c r="A778"/>
  <c r="M777"/>
  <c r="L777"/>
  <c r="K777"/>
  <c r="J777"/>
  <c r="A777"/>
  <c r="M776"/>
  <c r="L776"/>
  <c r="K776"/>
  <c r="J776"/>
  <c r="I776"/>
  <c r="A776"/>
  <c r="M775"/>
  <c r="L775"/>
  <c r="K775"/>
  <c r="J775"/>
  <c r="I775"/>
  <c r="A775"/>
  <c r="M774"/>
  <c r="L774"/>
  <c r="K774"/>
  <c r="J774"/>
  <c r="A774"/>
  <c r="M773"/>
  <c r="L773"/>
  <c r="K773"/>
  <c r="J773"/>
  <c r="I773"/>
  <c r="A773"/>
  <c r="M772"/>
  <c r="L772"/>
  <c r="K772"/>
  <c r="J772"/>
  <c r="I772"/>
  <c r="A772"/>
  <c r="M771"/>
  <c r="L771"/>
  <c r="K771"/>
  <c r="J771"/>
  <c r="I771"/>
  <c r="A771"/>
  <c r="M770"/>
  <c r="L770"/>
  <c r="K770"/>
  <c r="J770"/>
  <c r="I770"/>
  <c r="A770"/>
  <c r="M769"/>
  <c r="L769"/>
  <c r="K769"/>
  <c r="J769"/>
  <c r="I769"/>
  <c r="A769"/>
  <c r="M768"/>
  <c r="L768"/>
  <c r="K768"/>
  <c r="J768"/>
  <c r="I768"/>
  <c r="A768"/>
  <c r="M767"/>
  <c r="L767"/>
  <c r="K767"/>
  <c r="J767"/>
  <c r="I767"/>
  <c r="A767"/>
  <c r="M766"/>
  <c r="L766"/>
  <c r="K766"/>
  <c r="J766"/>
  <c r="I766"/>
  <c r="A766"/>
  <c r="M765"/>
  <c r="L765"/>
  <c r="K765"/>
  <c r="J765"/>
  <c r="I765"/>
  <c r="A765"/>
  <c r="M764"/>
  <c r="L764"/>
  <c r="K764"/>
  <c r="J764"/>
  <c r="I764"/>
  <c r="A764"/>
  <c r="M763"/>
  <c r="L763"/>
  <c r="K763"/>
  <c r="J763"/>
  <c r="I763"/>
  <c r="A763"/>
  <c r="M762"/>
  <c r="L762"/>
  <c r="K762"/>
  <c r="J762"/>
  <c r="I762"/>
  <c r="A762"/>
  <c r="M761"/>
  <c r="L761"/>
  <c r="K761"/>
  <c r="J761"/>
  <c r="I761"/>
  <c r="A761"/>
  <c r="M760"/>
  <c r="L760"/>
  <c r="K760"/>
  <c r="J760"/>
  <c r="I760"/>
  <c r="A760"/>
  <c r="M759"/>
  <c r="L759"/>
  <c r="K759"/>
  <c r="J759"/>
  <c r="I759"/>
  <c r="A759"/>
  <c r="M758"/>
  <c r="L758"/>
  <c r="K758"/>
  <c r="J758"/>
  <c r="I758"/>
  <c r="A758"/>
  <c r="M757"/>
  <c r="L757"/>
  <c r="K757"/>
  <c r="J757"/>
  <c r="I757"/>
  <c r="A757"/>
  <c r="M756"/>
  <c r="L756"/>
  <c r="K756"/>
  <c r="J756"/>
  <c r="I756"/>
  <c r="A756"/>
  <c r="M755"/>
  <c r="L755"/>
  <c r="K755"/>
  <c r="J755"/>
  <c r="I755"/>
  <c r="A755"/>
  <c r="M754"/>
  <c r="L754"/>
  <c r="K754"/>
  <c r="J754"/>
  <c r="I754"/>
  <c r="A754"/>
  <c r="M753"/>
  <c r="L753"/>
  <c r="K753"/>
  <c r="J753"/>
  <c r="I753"/>
  <c r="A753"/>
  <c r="M752"/>
  <c r="L752"/>
  <c r="K752"/>
  <c r="J752"/>
  <c r="I752"/>
  <c r="A752"/>
  <c r="M751"/>
  <c r="L751"/>
  <c r="K751"/>
  <c r="J751"/>
  <c r="I751"/>
  <c r="A751"/>
  <c r="M750"/>
  <c r="L750"/>
  <c r="K750"/>
  <c r="J750"/>
  <c r="I750"/>
  <c r="A750"/>
  <c r="M749"/>
  <c r="L749"/>
  <c r="K749"/>
  <c r="J749"/>
  <c r="I749"/>
  <c r="A749"/>
  <c r="M748"/>
  <c r="L748"/>
  <c r="K748"/>
  <c r="J748"/>
  <c r="I748"/>
  <c r="A748"/>
  <c r="M747"/>
  <c r="L747"/>
  <c r="K747"/>
  <c r="J747"/>
  <c r="I747"/>
  <c r="A747"/>
  <c r="M746"/>
  <c r="L746"/>
  <c r="K746"/>
  <c r="J746"/>
  <c r="I746"/>
  <c r="A746"/>
  <c r="M745"/>
  <c r="L745"/>
  <c r="K745"/>
  <c r="J745"/>
  <c r="I745"/>
  <c r="A745"/>
  <c r="M744"/>
  <c r="L744"/>
  <c r="K744"/>
  <c r="J744"/>
  <c r="I744"/>
  <c r="A744"/>
  <c r="M743"/>
  <c r="L743"/>
  <c r="K743"/>
  <c r="A743"/>
  <c r="M742"/>
  <c r="L742"/>
  <c r="K742"/>
  <c r="J742"/>
  <c r="A742"/>
  <c r="M741"/>
  <c r="L741"/>
  <c r="K741"/>
  <c r="J741"/>
  <c r="I741"/>
  <c r="A741"/>
  <c r="M740"/>
  <c r="L740"/>
  <c r="K740"/>
  <c r="J740"/>
  <c r="A740"/>
  <c r="M739"/>
  <c r="L739"/>
  <c r="K739"/>
  <c r="J739"/>
  <c r="A739"/>
  <c r="M738"/>
  <c r="L738"/>
  <c r="K738"/>
  <c r="J738"/>
  <c r="I738"/>
  <c r="A738"/>
  <c r="M737"/>
  <c r="L737"/>
  <c r="K737"/>
  <c r="J737"/>
  <c r="I737"/>
  <c r="A737"/>
  <c r="M736"/>
  <c r="L736"/>
  <c r="K736"/>
  <c r="J736"/>
  <c r="I736"/>
  <c r="A736"/>
  <c r="M735"/>
  <c r="L735"/>
  <c r="K735"/>
  <c r="J735"/>
  <c r="I735"/>
  <c r="A735"/>
  <c r="M734"/>
  <c r="L734"/>
  <c r="K734"/>
  <c r="J734"/>
  <c r="I734"/>
  <c r="A734"/>
  <c r="M733"/>
  <c r="L733"/>
  <c r="K733"/>
  <c r="J733"/>
  <c r="I733"/>
  <c r="A733"/>
  <c r="M732"/>
  <c r="L732"/>
  <c r="K732"/>
  <c r="J732"/>
  <c r="I732"/>
  <c r="A732"/>
  <c r="M731"/>
  <c r="L731"/>
  <c r="K731"/>
  <c r="J731"/>
  <c r="I731"/>
  <c r="A731"/>
  <c r="M730"/>
  <c r="L730"/>
  <c r="K730"/>
  <c r="J730"/>
  <c r="I730"/>
  <c r="A730"/>
  <c r="M729"/>
  <c r="L729"/>
  <c r="K729"/>
  <c r="J729"/>
  <c r="I729"/>
  <c r="A729"/>
  <c r="M728"/>
  <c r="L728"/>
  <c r="K728"/>
  <c r="J728"/>
  <c r="I728"/>
  <c r="A728"/>
  <c r="M727"/>
  <c r="L727"/>
  <c r="K727"/>
  <c r="J727"/>
  <c r="I727"/>
  <c r="A727"/>
  <c r="M726"/>
  <c r="L726"/>
  <c r="K726"/>
  <c r="J726"/>
  <c r="I726"/>
  <c r="A726"/>
  <c r="M725"/>
  <c r="L725"/>
  <c r="K725"/>
  <c r="J725"/>
  <c r="I725"/>
  <c r="A725"/>
  <c r="M724"/>
  <c r="L724"/>
  <c r="K724"/>
  <c r="J724"/>
  <c r="I724"/>
  <c r="A724"/>
  <c r="M723"/>
  <c r="L723"/>
  <c r="K723"/>
  <c r="J723"/>
  <c r="I723"/>
  <c r="A723"/>
  <c r="M722"/>
  <c r="L722"/>
  <c r="K722"/>
  <c r="J722"/>
  <c r="I722"/>
  <c r="A722"/>
  <c r="M721"/>
  <c r="L721"/>
  <c r="K721"/>
  <c r="J721"/>
  <c r="I721"/>
  <c r="A721"/>
  <c r="M720"/>
  <c r="L720"/>
  <c r="K720"/>
  <c r="J720"/>
  <c r="I720"/>
  <c r="A720"/>
  <c r="M719"/>
  <c r="L719"/>
  <c r="K719"/>
  <c r="J719"/>
  <c r="I719"/>
  <c r="A719"/>
  <c r="M718"/>
  <c r="L718"/>
  <c r="K718"/>
  <c r="J718"/>
  <c r="A718"/>
  <c r="M717"/>
  <c r="L717"/>
  <c r="K717"/>
  <c r="A717"/>
  <c r="M716"/>
  <c r="L716"/>
  <c r="K716"/>
  <c r="J716"/>
  <c r="I716"/>
  <c r="A716"/>
  <c r="M715"/>
  <c r="L715"/>
  <c r="K715"/>
  <c r="J715"/>
  <c r="I715"/>
  <c r="A715"/>
  <c r="M714"/>
  <c r="L714"/>
  <c r="K714"/>
  <c r="J714"/>
  <c r="I714"/>
  <c r="A714"/>
  <c r="M713"/>
  <c r="L713"/>
  <c r="K713"/>
  <c r="J713"/>
  <c r="I713"/>
  <c r="A713"/>
  <c r="M712"/>
  <c r="L712"/>
  <c r="K712"/>
  <c r="J712"/>
  <c r="I712"/>
  <c r="A712"/>
  <c r="M711"/>
  <c r="L711"/>
  <c r="K711"/>
  <c r="J711"/>
  <c r="I711"/>
  <c r="A711"/>
  <c r="M710"/>
  <c r="L710"/>
  <c r="K710"/>
  <c r="J710"/>
  <c r="I710"/>
  <c r="A710"/>
  <c r="M709"/>
  <c r="L709"/>
  <c r="K709"/>
  <c r="J709"/>
  <c r="I709"/>
  <c r="A709"/>
  <c r="M708"/>
  <c r="L708"/>
  <c r="K708"/>
  <c r="J708"/>
  <c r="I708"/>
  <c r="A708"/>
  <c r="M707"/>
  <c r="L707"/>
  <c r="K707"/>
  <c r="J707"/>
  <c r="I707"/>
  <c r="A707"/>
  <c r="M706"/>
  <c r="L706"/>
  <c r="K706"/>
  <c r="J706"/>
  <c r="I706"/>
  <c r="A706"/>
  <c r="M705"/>
  <c r="L705"/>
  <c r="K705"/>
  <c r="J705"/>
  <c r="I705"/>
  <c r="A705"/>
  <c r="M704"/>
  <c r="L704"/>
  <c r="K704"/>
  <c r="J704"/>
  <c r="I704"/>
  <c r="A704"/>
  <c r="M703"/>
  <c r="L703"/>
  <c r="K703"/>
  <c r="J703"/>
  <c r="I703"/>
  <c r="A703"/>
  <c r="M702"/>
  <c r="L702"/>
  <c r="K702"/>
  <c r="A702"/>
  <c r="M701"/>
  <c r="L701"/>
  <c r="K701"/>
  <c r="J701"/>
  <c r="I701"/>
  <c r="A701"/>
  <c r="M700"/>
  <c r="L700"/>
  <c r="K700"/>
  <c r="J700"/>
  <c r="I700"/>
  <c r="A700"/>
  <c r="M699"/>
  <c r="L699"/>
  <c r="K699"/>
  <c r="J699"/>
  <c r="I699"/>
  <c r="A699"/>
  <c r="M698"/>
  <c r="L698"/>
  <c r="K698"/>
  <c r="J698"/>
  <c r="I698"/>
  <c r="A698"/>
  <c r="M697"/>
  <c r="L697"/>
  <c r="K697"/>
  <c r="J697"/>
  <c r="I697"/>
  <c r="A697"/>
  <c r="M696"/>
  <c r="L696"/>
  <c r="K696"/>
  <c r="J696"/>
  <c r="I696"/>
  <c r="A696"/>
  <c r="M695"/>
  <c r="L695"/>
  <c r="K695"/>
  <c r="J695"/>
  <c r="I695"/>
  <c r="A695"/>
  <c r="M694"/>
  <c r="L694"/>
  <c r="K694"/>
  <c r="J694"/>
  <c r="I694"/>
  <c r="A694"/>
  <c r="M693"/>
  <c r="L693"/>
  <c r="K693"/>
  <c r="J693"/>
  <c r="I693"/>
  <c r="A693"/>
  <c r="M692"/>
  <c r="L692"/>
  <c r="K692"/>
  <c r="J692"/>
  <c r="I692"/>
  <c r="A692"/>
  <c r="M691"/>
  <c r="L691"/>
  <c r="K691"/>
  <c r="J691"/>
  <c r="I691"/>
  <c r="A691"/>
  <c r="M690"/>
  <c r="L690"/>
  <c r="K690"/>
  <c r="J690"/>
  <c r="I690"/>
  <c r="A690"/>
  <c r="M689"/>
  <c r="L689"/>
  <c r="K689"/>
  <c r="I689"/>
  <c r="A689"/>
  <c r="M688"/>
  <c r="L688"/>
  <c r="K688"/>
  <c r="J688"/>
  <c r="I688"/>
  <c r="A688"/>
  <c r="M687"/>
  <c r="L687"/>
  <c r="K687"/>
  <c r="J687"/>
  <c r="I687"/>
  <c r="A687"/>
  <c r="M686"/>
  <c r="L686"/>
  <c r="K686"/>
  <c r="J686"/>
  <c r="I686"/>
  <c r="A686"/>
  <c r="M685"/>
  <c r="L685"/>
  <c r="K685"/>
  <c r="J685"/>
  <c r="I685"/>
  <c r="A685"/>
  <c r="M684"/>
  <c r="L684"/>
  <c r="K684"/>
  <c r="J684"/>
  <c r="I684"/>
  <c r="A684"/>
  <c r="M683"/>
  <c r="L683"/>
  <c r="K683"/>
  <c r="J683"/>
  <c r="I683"/>
  <c r="A683"/>
  <c r="M682"/>
  <c r="L682"/>
  <c r="K682"/>
  <c r="J682"/>
  <c r="I682"/>
  <c r="A682"/>
  <c r="M681"/>
  <c r="L681"/>
  <c r="K681"/>
  <c r="I681"/>
  <c r="A681"/>
  <c r="M680"/>
  <c r="L680"/>
  <c r="K680"/>
  <c r="J680"/>
  <c r="I680"/>
  <c r="A680"/>
  <c r="M679"/>
  <c r="L679"/>
  <c r="K679"/>
  <c r="J679"/>
  <c r="I679"/>
  <c r="A679"/>
  <c r="M678"/>
  <c r="L678"/>
  <c r="K678"/>
  <c r="J678"/>
  <c r="I678"/>
  <c r="A678"/>
  <c r="M677"/>
  <c r="L677"/>
  <c r="K677"/>
  <c r="I677"/>
  <c r="A677"/>
  <c r="M676"/>
  <c r="L676"/>
  <c r="K676"/>
  <c r="J676"/>
  <c r="I676"/>
  <c r="A676"/>
  <c r="M675"/>
  <c r="L675"/>
  <c r="K675"/>
  <c r="J675"/>
  <c r="I675"/>
  <c r="A675"/>
  <c r="M674"/>
  <c r="L674"/>
  <c r="K674"/>
  <c r="J674"/>
  <c r="I674"/>
  <c r="A674"/>
  <c r="M673"/>
  <c r="L673"/>
  <c r="K673"/>
  <c r="J673"/>
  <c r="I673"/>
  <c r="A673"/>
  <c r="M672"/>
  <c r="L672"/>
  <c r="K672"/>
  <c r="J672"/>
  <c r="I672"/>
  <c r="A672"/>
  <c r="M671"/>
  <c r="L671"/>
  <c r="K671"/>
  <c r="J671"/>
  <c r="I671"/>
  <c r="A671"/>
  <c r="M670"/>
  <c r="L670"/>
  <c r="K670"/>
  <c r="J670"/>
  <c r="I670"/>
  <c r="A670"/>
  <c r="M669"/>
  <c r="L669"/>
  <c r="K669"/>
  <c r="J669"/>
  <c r="I669"/>
  <c r="A669"/>
  <c r="M668"/>
  <c r="L668"/>
  <c r="K668"/>
  <c r="J668"/>
  <c r="I668"/>
  <c r="A668"/>
  <c r="M667"/>
  <c r="L667"/>
  <c r="K667"/>
  <c r="J667"/>
  <c r="I667"/>
  <c r="A667"/>
  <c r="M666"/>
  <c r="L666"/>
  <c r="K666"/>
  <c r="J666"/>
  <c r="I666"/>
  <c r="A666"/>
  <c r="M665"/>
  <c r="L665"/>
  <c r="K665"/>
  <c r="J665"/>
  <c r="I665"/>
  <c r="A665"/>
  <c r="M664"/>
  <c r="L664"/>
  <c r="K664"/>
  <c r="J664"/>
  <c r="I664"/>
  <c r="A664"/>
  <c r="M663"/>
  <c r="L663"/>
  <c r="K663"/>
  <c r="J663"/>
  <c r="I663"/>
  <c r="A663"/>
  <c r="M662"/>
  <c r="L662"/>
  <c r="K662"/>
  <c r="J662"/>
  <c r="I662"/>
  <c r="A662"/>
  <c r="M661"/>
  <c r="L661"/>
  <c r="K661"/>
  <c r="J661"/>
  <c r="I661"/>
  <c r="A661"/>
  <c r="M660"/>
  <c r="L660"/>
  <c r="K660"/>
  <c r="J660"/>
  <c r="I660"/>
  <c r="A660"/>
  <c r="M659"/>
  <c r="L659"/>
  <c r="K659"/>
  <c r="J659"/>
  <c r="I659"/>
  <c r="A659"/>
  <c r="M658"/>
  <c r="L658"/>
  <c r="K658"/>
  <c r="J658"/>
  <c r="I658"/>
  <c r="A658"/>
  <c r="M657"/>
  <c r="L657"/>
  <c r="K657"/>
  <c r="J657"/>
  <c r="I657"/>
  <c r="A657"/>
  <c r="M656"/>
  <c r="L656"/>
  <c r="K656"/>
  <c r="J656"/>
  <c r="I656"/>
  <c r="A656"/>
  <c r="M655"/>
  <c r="L655"/>
  <c r="K655"/>
  <c r="J655"/>
  <c r="I655"/>
  <c r="A655"/>
  <c r="M654"/>
  <c r="L654"/>
  <c r="K654"/>
  <c r="J654"/>
  <c r="I654"/>
  <c r="A654"/>
  <c r="M653"/>
  <c r="L653"/>
  <c r="K653"/>
  <c r="J653"/>
  <c r="I653"/>
  <c r="A653"/>
  <c r="M652"/>
  <c r="L652"/>
  <c r="K652"/>
  <c r="J652"/>
  <c r="I652"/>
  <c r="A652"/>
  <c r="M651"/>
  <c r="L651"/>
  <c r="K651"/>
  <c r="J651"/>
  <c r="I651"/>
  <c r="A651"/>
  <c r="M650"/>
  <c r="L650"/>
  <c r="K650"/>
  <c r="J650"/>
  <c r="I650"/>
  <c r="A650"/>
  <c r="M649"/>
  <c r="L649"/>
  <c r="K649"/>
  <c r="J649"/>
  <c r="I649"/>
  <c r="A649"/>
  <c r="M648"/>
  <c r="L648"/>
  <c r="K648"/>
  <c r="J648"/>
  <c r="I648"/>
  <c r="A648"/>
  <c r="M647"/>
  <c r="L647"/>
  <c r="K647"/>
  <c r="J647"/>
  <c r="I647"/>
  <c r="A647"/>
  <c r="M646"/>
  <c r="L646"/>
  <c r="K646"/>
  <c r="J646"/>
  <c r="I646"/>
  <c r="A646"/>
  <c r="M645"/>
  <c r="L645"/>
  <c r="K645"/>
  <c r="J645"/>
  <c r="I645"/>
  <c r="A645"/>
  <c r="M644"/>
  <c r="L644"/>
  <c r="K644"/>
  <c r="J644"/>
  <c r="I644"/>
  <c r="A644"/>
  <c r="M643"/>
  <c r="L643"/>
  <c r="K643"/>
  <c r="J643"/>
  <c r="I643"/>
  <c r="A643"/>
  <c r="M642"/>
  <c r="L642"/>
  <c r="K642"/>
  <c r="J642"/>
  <c r="I642"/>
  <c r="A642"/>
  <c r="M641"/>
  <c r="L641"/>
  <c r="K641"/>
  <c r="J641"/>
  <c r="I641"/>
  <c r="A641"/>
  <c r="M640"/>
  <c r="L640"/>
  <c r="K640"/>
  <c r="J640"/>
  <c r="I640"/>
  <c r="A640"/>
  <c r="M639"/>
  <c r="L639"/>
  <c r="K639"/>
  <c r="J639"/>
  <c r="I639"/>
  <c r="A639"/>
  <c r="M638"/>
  <c r="L638"/>
  <c r="K638"/>
  <c r="J638"/>
  <c r="I638"/>
  <c r="A638"/>
  <c r="M637"/>
  <c r="L637"/>
  <c r="K637"/>
  <c r="J637"/>
  <c r="I637"/>
  <c r="A637"/>
  <c r="M636"/>
  <c r="L636"/>
  <c r="K636"/>
  <c r="J636"/>
  <c r="I636"/>
  <c r="A636"/>
  <c r="M635"/>
  <c r="L635"/>
  <c r="K635"/>
  <c r="J635"/>
  <c r="I635"/>
  <c r="A635"/>
  <c r="M634"/>
  <c r="L634"/>
  <c r="K634"/>
  <c r="J634"/>
  <c r="I634"/>
  <c r="A634"/>
  <c r="M633"/>
  <c r="L633"/>
  <c r="K633"/>
  <c r="J633"/>
  <c r="I633"/>
  <c r="A633"/>
  <c r="M632"/>
  <c r="L632"/>
  <c r="K632"/>
  <c r="J632"/>
  <c r="I632"/>
  <c r="A632"/>
  <c r="M631"/>
  <c r="L631"/>
  <c r="K631"/>
  <c r="J631"/>
  <c r="I631"/>
  <c r="A631"/>
  <c r="M630"/>
  <c r="L630"/>
  <c r="K630"/>
  <c r="J630"/>
  <c r="I630"/>
  <c r="A630"/>
  <c r="M629"/>
  <c r="L629"/>
  <c r="K629"/>
  <c r="J629"/>
  <c r="I629"/>
  <c r="A629"/>
  <c r="M628"/>
  <c r="L628"/>
  <c r="K628"/>
  <c r="I628"/>
  <c r="A628"/>
  <c r="M627"/>
  <c r="L627"/>
  <c r="K627"/>
  <c r="J627"/>
  <c r="I627"/>
  <c r="A627"/>
  <c r="M626"/>
  <c r="L626"/>
  <c r="K626"/>
  <c r="J626"/>
  <c r="I626"/>
  <c r="A626"/>
  <c r="M625"/>
  <c r="L625"/>
  <c r="K625"/>
  <c r="J625"/>
  <c r="A625"/>
  <c r="M624"/>
  <c r="L624"/>
  <c r="K624"/>
  <c r="I624"/>
  <c r="A624"/>
  <c r="M623"/>
  <c r="L623"/>
  <c r="K623"/>
  <c r="J623"/>
  <c r="A623"/>
  <c r="M622"/>
  <c r="L622"/>
  <c r="K622"/>
  <c r="J622"/>
  <c r="I622"/>
  <c r="A622"/>
  <c r="M621"/>
  <c r="L621"/>
  <c r="K621"/>
  <c r="J621"/>
  <c r="I621"/>
  <c r="A621"/>
  <c r="M620"/>
  <c r="L620"/>
  <c r="K620"/>
  <c r="J620"/>
  <c r="I620"/>
  <c r="A620"/>
  <c r="M619"/>
  <c r="L619"/>
  <c r="K619"/>
  <c r="J619"/>
  <c r="I619"/>
  <c r="A619"/>
  <c r="M618"/>
  <c r="L618"/>
  <c r="K618"/>
  <c r="J618"/>
  <c r="I618"/>
  <c r="A618"/>
  <c r="M617"/>
  <c r="L617"/>
  <c r="K617"/>
  <c r="J617"/>
  <c r="I617"/>
  <c r="A617"/>
  <c r="M616"/>
  <c r="L616"/>
  <c r="K616"/>
  <c r="J616"/>
  <c r="I616"/>
  <c r="A616"/>
  <c r="M615"/>
  <c r="L615"/>
  <c r="K615"/>
  <c r="J615"/>
  <c r="I615"/>
  <c r="A615"/>
  <c r="M614"/>
  <c r="L614"/>
  <c r="K614"/>
  <c r="J614"/>
  <c r="I614"/>
  <c r="A614"/>
  <c r="M613"/>
  <c r="L613"/>
  <c r="K613"/>
  <c r="J613"/>
  <c r="I613"/>
  <c r="A613"/>
  <c r="M612"/>
  <c r="L612"/>
  <c r="K612"/>
  <c r="J612"/>
  <c r="I612"/>
  <c r="A612"/>
  <c r="M611"/>
  <c r="L611"/>
  <c r="K611"/>
  <c r="J611"/>
  <c r="I611"/>
  <c r="A611"/>
  <c r="M610"/>
  <c r="L610"/>
  <c r="K610"/>
  <c r="J610"/>
  <c r="I610"/>
  <c r="A610"/>
  <c r="M609"/>
  <c r="L609"/>
  <c r="K609"/>
  <c r="J609"/>
  <c r="I609"/>
  <c r="A609"/>
  <c r="M608"/>
  <c r="L608"/>
  <c r="K608"/>
  <c r="I608"/>
  <c r="A608"/>
  <c r="M607"/>
  <c r="L607"/>
  <c r="K607"/>
  <c r="I607"/>
  <c r="A607"/>
  <c r="M606"/>
  <c r="L606"/>
  <c r="K606"/>
  <c r="J606"/>
  <c r="I606"/>
  <c r="A606"/>
  <c r="M605"/>
  <c r="L605"/>
  <c r="K605"/>
  <c r="I605"/>
  <c r="A605"/>
  <c r="M604"/>
  <c r="L604"/>
  <c r="K604"/>
  <c r="J604"/>
  <c r="I604"/>
  <c r="A604"/>
  <c r="M603"/>
  <c r="L603"/>
  <c r="K603"/>
  <c r="J603"/>
  <c r="I603"/>
  <c r="A603"/>
  <c r="M602"/>
  <c r="L602"/>
  <c r="K602"/>
  <c r="J602"/>
  <c r="I602"/>
  <c r="A602"/>
  <c r="M601"/>
  <c r="L601"/>
  <c r="K601"/>
  <c r="J601"/>
  <c r="I601"/>
  <c r="A601"/>
  <c r="M600"/>
  <c r="L600"/>
  <c r="K600"/>
  <c r="J600"/>
  <c r="I600"/>
  <c r="A600"/>
  <c r="M599"/>
  <c r="L599"/>
  <c r="K599"/>
  <c r="J599"/>
  <c r="I599"/>
  <c r="A599"/>
  <c r="M598"/>
  <c r="L598"/>
  <c r="K598"/>
  <c r="J598"/>
  <c r="I598"/>
  <c r="A598"/>
  <c r="M597"/>
  <c r="L597"/>
  <c r="K597"/>
  <c r="J597"/>
  <c r="I597"/>
  <c r="A597"/>
  <c r="M596"/>
  <c r="L596"/>
  <c r="K596"/>
  <c r="J596"/>
  <c r="I596"/>
  <c r="A596"/>
  <c r="M595"/>
  <c r="L595"/>
  <c r="K595"/>
  <c r="J595"/>
  <c r="I595"/>
  <c r="A595"/>
  <c r="M594"/>
  <c r="L594"/>
  <c r="K594"/>
  <c r="J594"/>
  <c r="I594"/>
  <c r="A594"/>
  <c r="M593"/>
  <c r="L593"/>
  <c r="K593"/>
  <c r="J593"/>
  <c r="I593"/>
  <c r="A593"/>
  <c r="M592"/>
  <c r="L592"/>
  <c r="K592"/>
  <c r="J592"/>
  <c r="I592"/>
  <c r="A592"/>
  <c r="M591"/>
  <c r="L591"/>
  <c r="K591"/>
  <c r="J591"/>
  <c r="I591"/>
  <c r="A591"/>
  <c r="M590"/>
  <c r="L590"/>
  <c r="K590"/>
  <c r="J590"/>
  <c r="I590"/>
  <c r="A590"/>
  <c r="M589"/>
  <c r="L589"/>
  <c r="K589"/>
  <c r="J589"/>
  <c r="I589"/>
  <c r="A589"/>
  <c r="M588"/>
  <c r="L588"/>
  <c r="K588"/>
  <c r="J588"/>
  <c r="I588"/>
  <c r="A588"/>
  <c r="M587"/>
  <c r="L587"/>
  <c r="K587"/>
  <c r="J587"/>
  <c r="I587"/>
  <c r="A587"/>
  <c r="M586"/>
  <c r="L586"/>
  <c r="K586"/>
  <c r="J586"/>
  <c r="I586"/>
  <c r="A586"/>
  <c r="M585"/>
  <c r="L585"/>
  <c r="K585"/>
  <c r="J585"/>
  <c r="I585"/>
  <c r="A585"/>
  <c r="M584"/>
  <c r="L584"/>
  <c r="K584"/>
  <c r="J584"/>
  <c r="I584"/>
  <c r="A584"/>
  <c r="M583"/>
  <c r="L583"/>
  <c r="K583"/>
  <c r="J583"/>
  <c r="I583"/>
  <c r="A583"/>
  <c r="M582"/>
  <c r="L582"/>
  <c r="K582"/>
  <c r="J582"/>
  <c r="I582"/>
  <c r="A582"/>
  <c r="M581"/>
  <c r="L581"/>
  <c r="K581"/>
  <c r="J581"/>
  <c r="I581"/>
  <c r="A581"/>
  <c r="M580"/>
  <c r="L580"/>
  <c r="K580"/>
  <c r="J580"/>
  <c r="I580"/>
  <c r="A580"/>
  <c r="M579"/>
  <c r="L579"/>
  <c r="K579"/>
  <c r="I579"/>
  <c r="A579"/>
  <c r="M578"/>
  <c r="L578"/>
  <c r="K578"/>
  <c r="J578"/>
  <c r="I578"/>
  <c r="A578"/>
  <c r="M577"/>
  <c r="L577"/>
  <c r="K577"/>
  <c r="J577"/>
  <c r="I577"/>
  <c r="A577"/>
  <c r="M576"/>
  <c r="L576"/>
  <c r="K576"/>
  <c r="J576"/>
  <c r="I576"/>
  <c r="A576"/>
  <c r="M575"/>
  <c r="L575"/>
  <c r="K575"/>
  <c r="J575"/>
  <c r="I575"/>
  <c r="A575"/>
  <c r="M574"/>
  <c r="L574"/>
  <c r="K574"/>
  <c r="J574"/>
  <c r="I574"/>
  <c r="A574"/>
  <c r="M573"/>
  <c r="L573"/>
  <c r="K573"/>
  <c r="J573"/>
  <c r="I573"/>
  <c r="A573"/>
  <c r="M572"/>
  <c r="L572"/>
  <c r="K572"/>
  <c r="I572"/>
  <c r="A572"/>
  <c r="M571"/>
  <c r="L571"/>
  <c r="K571"/>
  <c r="J571"/>
  <c r="I571"/>
  <c r="A571"/>
  <c r="M570"/>
  <c r="L570"/>
  <c r="K570"/>
  <c r="J570"/>
  <c r="I570"/>
  <c r="A570"/>
  <c r="M569"/>
  <c r="L569"/>
  <c r="K569"/>
  <c r="J569"/>
  <c r="I569"/>
  <c r="A569"/>
  <c r="M568"/>
  <c r="L568"/>
  <c r="K568"/>
  <c r="J568"/>
  <c r="I568"/>
  <c r="A568"/>
  <c r="M567"/>
  <c r="L567"/>
  <c r="K567"/>
  <c r="J567"/>
  <c r="I567"/>
  <c r="A567"/>
  <c r="M566"/>
  <c r="L566"/>
  <c r="K566"/>
  <c r="J566"/>
  <c r="I566"/>
  <c r="A566"/>
  <c r="M565"/>
  <c r="L565"/>
  <c r="K565"/>
  <c r="J565"/>
  <c r="I565"/>
  <c r="A565"/>
  <c r="M564"/>
  <c r="L564"/>
  <c r="K564"/>
  <c r="J564"/>
  <c r="I564"/>
  <c r="A564"/>
  <c r="M563"/>
  <c r="L563"/>
  <c r="K563"/>
  <c r="J563"/>
  <c r="I563"/>
  <c r="A563"/>
  <c r="M562"/>
  <c r="L562"/>
  <c r="K562"/>
  <c r="J562"/>
  <c r="I562"/>
  <c r="A562"/>
  <c r="M561"/>
  <c r="L561"/>
  <c r="K561"/>
  <c r="J561"/>
  <c r="I561"/>
  <c r="A561"/>
  <c r="M560"/>
  <c r="L560"/>
  <c r="K560"/>
  <c r="J560"/>
  <c r="I560"/>
  <c r="A560"/>
  <c r="M559"/>
  <c r="L559"/>
  <c r="K559"/>
  <c r="J559"/>
  <c r="I559"/>
  <c r="A559"/>
  <c r="M558"/>
  <c r="L558"/>
  <c r="K558"/>
  <c r="J558"/>
  <c r="I558"/>
  <c r="A558"/>
  <c r="M557"/>
  <c r="L557"/>
  <c r="K557"/>
  <c r="J557"/>
  <c r="I557"/>
  <c r="A557"/>
  <c r="M556"/>
  <c r="L556"/>
  <c r="K556"/>
  <c r="J556"/>
  <c r="I556"/>
  <c r="A556"/>
  <c r="M555"/>
  <c r="L555"/>
  <c r="K555"/>
  <c r="J555"/>
  <c r="I555"/>
  <c r="A555"/>
  <c r="M554"/>
  <c r="L554"/>
  <c r="K554"/>
  <c r="J554"/>
  <c r="I554"/>
  <c r="A554"/>
  <c r="M553"/>
  <c r="L553"/>
  <c r="K553"/>
  <c r="J553"/>
  <c r="I553"/>
  <c r="A553"/>
  <c r="M552"/>
  <c r="L552"/>
  <c r="K552"/>
  <c r="J552"/>
  <c r="I552"/>
  <c r="A552"/>
  <c r="M551"/>
  <c r="L551"/>
  <c r="K551"/>
  <c r="J551"/>
  <c r="I551"/>
  <c r="A551"/>
  <c r="M550"/>
  <c r="L550"/>
  <c r="K550"/>
  <c r="J550"/>
  <c r="I550"/>
  <c r="A550"/>
  <c r="M549"/>
  <c r="L549"/>
  <c r="K549"/>
  <c r="J549"/>
  <c r="I549"/>
  <c r="A549"/>
  <c r="M548"/>
  <c r="L548"/>
  <c r="K548"/>
  <c r="J548"/>
  <c r="I548"/>
  <c r="A548"/>
  <c r="M547"/>
  <c r="L547"/>
  <c r="K547"/>
  <c r="J547"/>
  <c r="I547"/>
  <c r="A547"/>
  <c r="M546"/>
  <c r="L546"/>
  <c r="K546"/>
  <c r="J546"/>
  <c r="I546"/>
  <c r="A546"/>
  <c r="M545"/>
  <c r="L545"/>
  <c r="K545"/>
  <c r="J545"/>
  <c r="I545"/>
  <c r="A545"/>
  <c r="M544"/>
  <c r="L544"/>
  <c r="K544"/>
  <c r="J544"/>
  <c r="I544"/>
  <c r="A544"/>
  <c r="M543"/>
  <c r="L543"/>
  <c r="K543"/>
  <c r="J543"/>
  <c r="I543"/>
  <c r="A543"/>
  <c r="M542"/>
  <c r="L542"/>
  <c r="K542"/>
  <c r="J542"/>
  <c r="I542"/>
  <c r="A542"/>
  <c r="M541"/>
  <c r="L541"/>
  <c r="K541"/>
  <c r="J541"/>
  <c r="I541"/>
  <c r="A541"/>
  <c r="M540"/>
  <c r="L540"/>
  <c r="K540"/>
  <c r="J540"/>
  <c r="I540"/>
  <c r="A540"/>
  <c r="M539"/>
  <c r="L539"/>
  <c r="K539"/>
  <c r="J539"/>
  <c r="I539"/>
  <c r="A539"/>
  <c r="M538"/>
  <c r="L538"/>
  <c r="K538"/>
  <c r="J538"/>
  <c r="I538"/>
  <c r="A538"/>
  <c r="M537"/>
  <c r="L537"/>
  <c r="K537"/>
  <c r="J537"/>
  <c r="I537"/>
  <c r="A537"/>
  <c r="M536"/>
  <c r="L536"/>
  <c r="K536"/>
  <c r="J536"/>
  <c r="I536"/>
  <c r="A536"/>
  <c r="M535"/>
  <c r="L535"/>
  <c r="K535"/>
  <c r="J535"/>
  <c r="I535"/>
  <c r="A535"/>
  <c r="M534"/>
  <c r="L534"/>
  <c r="K534"/>
  <c r="A534"/>
  <c r="M533"/>
  <c r="L533"/>
  <c r="K533"/>
  <c r="J533"/>
  <c r="I533"/>
  <c r="A533"/>
  <c r="M532"/>
  <c r="L532"/>
  <c r="K532"/>
  <c r="J532"/>
  <c r="I532"/>
  <c r="A532"/>
  <c r="M531"/>
  <c r="L531"/>
  <c r="K531"/>
  <c r="J531"/>
  <c r="I531"/>
  <c r="A531"/>
  <c r="M530"/>
  <c r="L530"/>
  <c r="K530"/>
  <c r="J530"/>
  <c r="I530"/>
  <c r="A530"/>
  <c r="M529"/>
  <c r="L529"/>
  <c r="K529"/>
  <c r="J529"/>
  <c r="I529"/>
  <c r="A529"/>
  <c r="M528"/>
  <c r="L528"/>
  <c r="K528"/>
  <c r="J528"/>
  <c r="I528"/>
  <c r="A528"/>
  <c r="M527"/>
  <c r="L527"/>
  <c r="K527"/>
  <c r="J527"/>
  <c r="I527"/>
  <c r="A527"/>
  <c r="M526"/>
  <c r="L526"/>
  <c r="K526"/>
  <c r="J526"/>
  <c r="I526"/>
  <c r="A526"/>
  <c r="M525"/>
  <c r="L525"/>
  <c r="K525"/>
  <c r="J525"/>
  <c r="A525"/>
  <c r="M524"/>
  <c r="L524"/>
  <c r="K524"/>
  <c r="A524"/>
  <c r="M523"/>
  <c r="L523"/>
  <c r="K523"/>
  <c r="J523"/>
  <c r="I523"/>
  <c r="A523"/>
  <c r="M522"/>
  <c r="L522"/>
  <c r="K522"/>
  <c r="J522"/>
  <c r="I522"/>
  <c r="A522"/>
  <c r="M521"/>
  <c r="L521"/>
  <c r="K521"/>
  <c r="J521"/>
  <c r="I521"/>
  <c r="A521"/>
  <c r="M520"/>
  <c r="L520"/>
  <c r="K520"/>
  <c r="J520"/>
  <c r="I520"/>
  <c r="A520"/>
  <c r="M519"/>
  <c r="L519"/>
  <c r="K519"/>
  <c r="J519"/>
  <c r="I519"/>
  <c r="A519"/>
  <c r="M518"/>
  <c r="L518"/>
  <c r="K518"/>
  <c r="J518"/>
  <c r="I518"/>
  <c r="A518"/>
  <c r="M517"/>
  <c r="L517"/>
  <c r="K517"/>
  <c r="J517"/>
  <c r="I517"/>
  <c r="A517"/>
  <c r="M516"/>
  <c r="L516"/>
  <c r="K516"/>
  <c r="J516"/>
  <c r="I516"/>
  <c r="A516"/>
  <c r="M515"/>
  <c r="L515"/>
  <c r="K515"/>
  <c r="J515"/>
  <c r="I515"/>
  <c r="A515"/>
  <c r="M514"/>
  <c r="L514"/>
  <c r="K514"/>
  <c r="A514"/>
  <c r="M513"/>
  <c r="L513"/>
  <c r="K513"/>
  <c r="J513"/>
  <c r="I513"/>
  <c r="A513"/>
  <c r="M512"/>
  <c r="L512"/>
  <c r="K512"/>
  <c r="J512"/>
  <c r="I512"/>
  <c r="A512"/>
  <c r="M511"/>
  <c r="L511"/>
  <c r="K511"/>
  <c r="J511"/>
  <c r="I511"/>
  <c r="A511"/>
  <c r="M510"/>
  <c r="L510"/>
  <c r="K510"/>
  <c r="J510"/>
  <c r="I510"/>
  <c r="A510"/>
  <c r="M509"/>
  <c r="L509"/>
  <c r="K509"/>
  <c r="J509"/>
  <c r="I509"/>
  <c r="A509"/>
  <c r="M508"/>
  <c r="L508"/>
  <c r="K508"/>
  <c r="J508"/>
  <c r="I508"/>
  <c r="A508"/>
  <c r="M507"/>
  <c r="L507"/>
  <c r="K507"/>
  <c r="J507"/>
  <c r="I507"/>
  <c r="A507"/>
  <c r="M506"/>
  <c r="L506"/>
  <c r="K506"/>
  <c r="J506"/>
  <c r="I506"/>
  <c r="A506"/>
  <c r="M505"/>
  <c r="L505"/>
  <c r="K505"/>
  <c r="J505"/>
  <c r="I505"/>
  <c r="A505"/>
  <c r="M504"/>
  <c r="L504"/>
  <c r="K504"/>
  <c r="J504"/>
  <c r="I504"/>
  <c r="A504"/>
  <c r="M503"/>
  <c r="L503"/>
  <c r="K503"/>
  <c r="J503"/>
  <c r="I503"/>
  <c r="A503"/>
  <c r="M502"/>
  <c r="L502"/>
  <c r="K502"/>
  <c r="J502"/>
  <c r="I502"/>
  <c r="A502"/>
  <c r="M501"/>
  <c r="L501"/>
  <c r="K501"/>
  <c r="J501"/>
  <c r="I501"/>
  <c r="A501"/>
  <c r="M500"/>
  <c r="L500"/>
  <c r="K500"/>
  <c r="J500"/>
  <c r="I500"/>
  <c r="A500"/>
  <c r="M499"/>
  <c r="L499"/>
  <c r="K499"/>
  <c r="J499"/>
  <c r="I499"/>
  <c r="A499"/>
  <c r="M498"/>
  <c r="L498"/>
  <c r="K498"/>
  <c r="J498"/>
  <c r="I498"/>
  <c r="A498"/>
  <c r="M497"/>
  <c r="L497"/>
  <c r="K497"/>
  <c r="J497"/>
  <c r="A497"/>
  <c r="M496"/>
  <c r="L496"/>
  <c r="K496"/>
  <c r="J496"/>
  <c r="I496"/>
  <c r="A496"/>
  <c r="M495"/>
  <c r="L495"/>
  <c r="K495"/>
  <c r="J495"/>
  <c r="I495"/>
  <c r="A495"/>
  <c r="M494"/>
  <c r="L494"/>
  <c r="K494"/>
  <c r="J494"/>
  <c r="I494"/>
  <c r="A494"/>
  <c r="M493"/>
  <c r="L493"/>
  <c r="K493"/>
  <c r="A493"/>
  <c r="M492"/>
  <c r="L492"/>
  <c r="K492"/>
  <c r="J492"/>
  <c r="I492"/>
  <c r="A492"/>
  <c r="M491"/>
  <c r="L491"/>
  <c r="K491"/>
  <c r="J491"/>
  <c r="I491"/>
  <c r="A491"/>
  <c r="M490"/>
  <c r="L490"/>
  <c r="K490"/>
  <c r="J490"/>
  <c r="I490"/>
  <c r="A490"/>
  <c r="M489"/>
  <c r="L489"/>
  <c r="K489"/>
  <c r="J489"/>
  <c r="I489"/>
  <c r="A489"/>
  <c r="M488"/>
  <c r="L488"/>
  <c r="K488"/>
  <c r="J488"/>
  <c r="I488"/>
  <c r="A488"/>
  <c r="M487"/>
  <c r="L487"/>
  <c r="K487"/>
  <c r="J487"/>
  <c r="I487"/>
  <c r="A487"/>
  <c r="M486"/>
  <c r="L486"/>
  <c r="K486"/>
  <c r="J486"/>
  <c r="I486"/>
  <c r="A486"/>
  <c r="M485"/>
  <c r="L485"/>
  <c r="K485"/>
  <c r="J485"/>
  <c r="I485"/>
  <c r="A485"/>
  <c r="M484"/>
  <c r="L484"/>
  <c r="K484"/>
  <c r="J484"/>
  <c r="I484"/>
  <c r="A484"/>
  <c r="M483"/>
  <c r="L483"/>
  <c r="K483"/>
  <c r="J483"/>
  <c r="I483"/>
  <c r="A483"/>
  <c r="M482"/>
  <c r="L482"/>
  <c r="K482"/>
  <c r="J482"/>
  <c r="I482"/>
  <c r="A482"/>
  <c r="M481"/>
  <c r="L481"/>
  <c r="K481"/>
  <c r="J481"/>
  <c r="I481"/>
  <c r="A481"/>
  <c r="M480"/>
  <c r="L480"/>
  <c r="K480"/>
  <c r="J480"/>
  <c r="I480"/>
  <c r="A480"/>
  <c r="M479"/>
  <c r="L479"/>
  <c r="K479"/>
  <c r="J479"/>
  <c r="I479"/>
  <c r="A479"/>
  <c r="M478"/>
  <c r="L478"/>
  <c r="K478"/>
  <c r="J478"/>
  <c r="I478"/>
  <c r="A478"/>
  <c r="M477"/>
  <c r="L477"/>
  <c r="K477"/>
  <c r="J477"/>
  <c r="I477"/>
  <c r="A477"/>
  <c r="M476"/>
  <c r="L476"/>
  <c r="K476"/>
  <c r="J476"/>
  <c r="I476"/>
  <c r="A476"/>
  <c r="M475"/>
  <c r="L475"/>
  <c r="K475"/>
  <c r="J475"/>
  <c r="I475"/>
  <c r="A475"/>
  <c r="M474"/>
  <c r="L474"/>
  <c r="K474"/>
  <c r="J474"/>
  <c r="I474"/>
  <c r="A474"/>
  <c r="M473"/>
  <c r="L473"/>
  <c r="K473"/>
  <c r="J473"/>
  <c r="I473"/>
  <c r="A473"/>
  <c r="M472"/>
  <c r="L472"/>
  <c r="K472"/>
  <c r="J472"/>
  <c r="I472"/>
  <c r="A472"/>
  <c r="M471"/>
  <c r="L471"/>
  <c r="K471"/>
  <c r="J471"/>
  <c r="I471"/>
  <c r="A471"/>
  <c r="M470"/>
  <c r="L470"/>
  <c r="K470"/>
  <c r="J470"/>
  <c r="I470"/>
  <c r="A470"/>
  <c r="M469"/>
  <c r="L469"/>
  <c r="K469"/>
  <c r="J469"/>
  <c r="I469"/>
  <c r="A469"/>
  <c r="M468"/>
  <c r="L468"/>
  <c r="K468"/>
  <c r="J468"/>
  <c r="I468"/>
  <c r="A468"/>
  <c r="M467"/>
  <c r="L467"/>
  <c r="K467"/>
  <c r="J467"/>
  <c r="I467"/>
  <c r="A467"/>
  <c r="M466"/>
  <c r="L466"/>
  <c r="K466"/>
  <c r="J466"/>
  <c r="I466"/>
  <c r="A466"/>
  <c r="M465"/>
  <c r="L465"/>
  <c r="K465"/>
  <c r="J465"/>
  <c r="I465"/>
  <c r="A465"/>
  <c r="M464"/>
  <c r="L464"/>
  <c r="K464"/>
  <c r="J464"/>
  <c r="I464"/>
  <c r="A464"/>
  <c r="M463"/>
  <c r="L463"/>
  <c r="K463"/>
  <c r="J463"/>
  <c r="I463"/>
  <c r="A463"/>
  <c r="M462"/>
  <c r="L462"/>
  <c r="K462"/>
  <c r="J462"/>
  <c r="I462"/>
  <c r="A462"/>
  <c r="M461"/>
  <c r="L461"/>
  <c r="K461"/>
  <c r="J461"/>
  <c r="I461"/>
  <c r="A461"/>
  <c r="M460"/>
  <c r="L460"/>
  <c r="K460"/>
  <c r="J460"/>
  <c r="I460"/>
  <c r="A460"/>
  <c r="M459"/>
  <c r="L459"/>
  <c r="K459"/>
  <c r="J459"/>
  <c r="I459"/>
  <c r="A459"/>
  <c r="M458"/>
  <c r="L458"/>
  <c r="K458"/>
  <c r="J458"/>
  <c r="I458"/>
  <c r="A458"/>
  <c r="M457"/>
  <c r="L457"/>
  <c r="K457"/>
  <c r="J457"/>
  <c r="I457"/>
  <c r="A457"/>
  <c r="M456"/>
  <c r="L456"/>
  <c r="K456"/>
  <c r="J456"/>
  <c r="I456"/>
  <c r="A456"/>
  <c r="M455"/>
  <c r="L455"/>
  <c r="K455"/>
  <c r="J455"/>
  <c r="I455"/>
  <c r="A455"/>
  <c r="M454"/>
  <c r="L454"/>
  <c r="K454"/>
  <c r="J454"/>
  <c r="I454"/>
  <c r="A454"/>
  <c r="M453"/>
  <c r="L453"/>
  <c r="K453"/>
  <c r="J453"/>
  <c r="I453"/>
  <c r="A453"/>
  <c r="M452"/>
  <c r="L452"/>
  <c r="K452"/>
  <c r="J452"/>
  <c r="I452"/>
  <c r="A452"/>
  <c r="M451"/>
  <c r="L451"/>
  <c r="K451"/>
  <c r="I451"/>
  <c r="A451"/>
  <c r="M450"/>
  <c r="L450"/>
  <c r="K450"/>
  <c r="J450"/>
  <c r="I450"/>
  <c r="A450"/>
  <c r="M449"/>
  <c r="L449"/>
  <c r="K449"/>
  <c r="J449"/>
  <c r="I449"/>
  <c r="A449"/>
  <c r="M448"/>
  <c r="L448"/>
  <c r="K448"/>
  <c r="J448"/>
  <c r="I448"/>
  <c r="A448"/>
  <c r="M447"/>
  <c r="L447"/>
  <c r="K447"/>
  <c r="J447"/>
  <c r="I447"/>
  <c r="A447"/>
  <c r="M446"/>
  <c r="L446"/>
  <c r="K446"/>
  <c r="J446"/>
  <c r="I446"/>
  <c r="A446"/>
  <c r="M445"/>
  <c r="L445"/>
  <c r="K445"/>
  <c r="J445"/>
  <c r="I445"/>
  <c r="A445"/>
  <c r="M444"/>
  <c r="L444"/>
  <c r="K444"/>
  <c r="A444"/>
  <c r="M443"/>
  <c r="L443"/>
  <c r="K443"/>
  <c r="J443"/>
  <c r="I443"/>
  <c r="A443"/>
  <c r="M442"/>
  <c r="L442"/>
  <c r="K442"/>
  <c r="J442"/>
  <c r="A442"/>
  <c r="M441"/>
  <c r="L441"/>
  <c r="K441"/>
  <c r="J441"/>
  <c r="I441"/>
  <c r="A441"/>
  <c r="M440"/>
  <c r="L440"/>
  <c r="K440"/>
  <c r="I440"/>
  <c r="A440"/>
  <c r="M439"/>
  <c r="L439"/>
  <c r="K439"/>
  <c r="J439"/>
  <c r="I439"/>
  <c r="A439"/>
  <c r="M438"/>
  <c r="L438"/>
  <c r="K438"/>
  <c r="J438"/>
  <c r="I438"/>
  <c r="A438"/>
  <c r="M437"/>
  <c r="L437"/>
  <c r="K437"/>
  <c r="J437"/>
  <c r="I437"/>
  <c r="A437"/>
  <c r="M436"/>
  <c r="L436"/>
  <c r="K436"/>
  <c r="J436"/>
  <c r="I436"/>
  <c r="A436"/>
  <c r="M435"/>
  <c r="L435"/>
  <c r="K435"/>
  <c r="J435"/>
  <c r="I435"/>
  <c r="A435"/>
  <c r="M434"/>
  <c r="L434"/>
  <c r="K434"/>
  <c r="J434"/>
  <c r="I434"/>
  <c r="A434"/>
  <c r="M433"/>
  <c r="L433"/>
  <c r="K433"/>
  <c r="J433"/>
  <c r="I433"/>
  <c r="A433"/>
  <c r="M432"/>
  <c r="L432"/>
  <c r="K432"/>
  <c r="J432"/>
  <c r="I432"/>
  <c r="A432"/>
  <c r="M431"/>
  <c r="L431"/>
  <c r="K431"/>
  <c r="J431"/>
  <c r="I431"/>
  <c r="A431"/>
  <c r="M430"/>
  <c r="L430"/>
  <c r="K430"/>
  <c r="J430"/>
  <c r="I430"/>
  <c r="A430"/>
  <c r="M429"/>
  <c r="L429"/>
  <c r="K429"/>
  <c r="J429"/>
  <c r="I429"/>
  <c r="A429"/>
  <c r="M428"/>
  <c r="L428"/>
  <c r="K428"/>
  <c r="J428"/>
  <c r="I428"/>
  <c r="A428"/>
  <c r="M427"/>
  <c r="L427"/>
  <c r="K427"/>
  <c r="J427"/>
  <c r="I427"/>
  <c r="A427"/>
  <c r="M426"/>
  <c r="L426"/>
  <c r="K426"/>
  <c r="J426"/>
  <c r="I426"/>
  <c r="A426"/>
  <c r="M425"/>
  <c r="L425"/>
  <c r="K425"/>
  <c r="J425"/>
  <c r="I425"/>
  <c r="A425"/>
  <c r="M424"/>
  <c r="L424"/>
  <c r="K424"/>
  <c r="J424"/>
  <c r="I424"/>
  <c r="A424"/>
  <c r="M423"/>
  <c r="L423"/>
  <c r="K423"/>
  <c r="J423"/>
  <c r="I423"/>
  <c r="A423"/>
  <c r="M422"/>
  <c r="L422"/>
  <c r="K422"/>
  <c r="J422"/>
  <c r="I422"/>
  <c r="A422"/>
  <c r="M421"/>
  <c r="L421"/>
  <c r="K421"/>
  <c r="J421"/>
  <c r="I421"/>
  <c r="A421"/>
  <c r="M420"/>
  <c r="L420"/>
  <c r="K420"/>
  <c r="J420"/>
  <c r="I420"/>
  <c r="A420"/>
  <c r="M419"/>
  <c r="L419"/>
  <c r="K419"/>
  <c r="J419"/>
  <c r="I419"/>
  <c r="A419"/>
  <c r="M418"/>
  <c r="L418"/>
  <c r="K418"/>
  <c r="J418"/>
  <c r="I418"/>
  <c r="A418"/>
  <c r="M417"/>
  <c r="L417"/>
  <c r="K417"/>
  <c r="J417"/>
  <c r="I417"/>
  <c r="A417"/>
  <c r="M416"/>
  <c r="L416"/>
  <c r="K416"/>
  <c r="J416"/>
  <c r="I416"/>
  <c r="A416"/>
  <c r="M415"/>
  <c r="L415"/>
  <c r="K415"/>
  <c r="J415"/>
  <c r="I415"/>
  <c r="A415"/>
  <c r="M414"/>
  <c r="L414"/>
  <c r="K414"/>
  <c r="J414"/>
  <c r="I414"/>
  <c r="A414"/>
  <c r="M413"/>
  <c r="L413"/>
  <c r="K413"/>
  <c r="J413"/>
  <c r="I413"/>
  <c r="A413"/>
  <c r="M412"/>
  <c r="L412"/>
  <c r="K412"/>
  <c r="J412"/>
  <c r="I412"/>
  <c r="A412"/>
  <c r="M411"/>
  <c r="L411"/>
  <c r="K411"/>
  <c r="J411"/>
  <c r="I411"/>
  <c r="A411"/>
  <c r="M410"/>
  <c r="L410"/>
  <c r="K410"/>
  <c r="J410"/>
  <c r="I410"/>
  <c r="A410"/>
  <c r="M409"/>
  <c r="L409"/>
  <c r="K409"/>
  <c r="J409"/>
  <c r="I409"/>
  <c r="A409"/>
  <c r="M408"/>
  <c r="L408"/>
  <c r="K408"/>
  <c r="J408"/>
  <c r="I408"/>
  <c r="A408"/>
  <c r="M407"/>
  <c r="L407"/>
  <c r="K407"/>
  <c r="J407"/>
  <c r="I407"/>
  <c r="A407"/>
  <c r="M406"/>
  <c r="L406"/>
  <c r="K406"/>
  <c r="J406"/>
  <c r="I406"/>
  <c r="A406"/>
  <c r="M405"/>
  <c r="L405"/>
  <c r="K405"/>
  <c r="J405"/>
  <c r="I405"/>
  <c r="A405"/>
  <c r="M404"/>
  <c r="L404"/>
  <c r="K404"/>
  <c r="J404"/>
  <c r="I404"/>
  <c r="A404"/>
  <c r="M403"/>
  <c r="L403"/>
  <c r="K403"/>
  <c r="J403"/>
  <c r="I403"/>
  <c r="A403"/>
  <c r="M402"/>
  <c r="L402"/>
  <c r="K402"/>
  <c r="I402"/>
  <c r="A402"/>
  <c r="M401"/>
  <c r="L401"/>
  <c r="K401"/>
  <c r="J401"/>
  <c r="I401"/>
  <c r="A401"/>
  <c r="M400"/>
  <c r="L400"/>
  <c r="K400"/>
  <c r="J400"/>
  <c r="I400"/>
  <c r="A400"/>
  <c r="M399"/>
  <c r="L399"/>
  <c r="K399"/>
  <c r="J399"/>
  <c r="I399"/>
  <c r="A399"/>
  <c r="M398"/>
  <c r="L398"/>
  <c r="K398"/>
  <c r="J398"/>
  <c r="I398"/>
  <c r="A398"/>
  <c r="M397"/>
  <c r="L397"/>
  <c r="K397"/>
  <c r="J397"/>
  <c r="I397"/>
  <c r="A397"/>
  <c r="M396"/>
  <c r="L396"/>
  <c r="K396"/>
  <c r="J396"/>
  <c r="I396"/>
  <c r="A396"/>
  <c r="M395"/>
  <c r="L395"/>
  <c r="K395"/>
  <c r="J395"/>
  <c r="I395"/>
  <c r="A395"/>
  <c r="M394"/>
  <c r="L394"/>
  <c r="K394"/>
  <c r="J394"/>
  <c r="I394"/>
  <c r="A394"/>
  <c r="M393"/>
  <c r="L393"/>
  <c r="K393"/>
  <c r="J393"/>
  <c r="I393"/>
  <c r="A393"/>
  <c r="M392"/>
  <c r="L392"/>
  <c r="K392"/>
  <c r="J392"/>
  <c r="I392"/>
  <c r="A392"/>
  <c r="M391"/>
  <c r="L391"/>
  <c r="K391"/>
  <c r="J391"/>
  <c r="I391"/>
  <c r="A391"/>
  <c r="M390"/>
  <c r="L390"/>
  <c r="K390"/>
  <c r="J390"/>
  <c r="I390"/>
  <c r="A390"/>
  <c r="M389"/>
  <c r="L389"/>
  <c r="K389"/>
  <c r="J389"/>
  <c r="I389"/>
  <c r="A389"/>
  <c r="M388"/>
  <c r="L388"/>
  <c r="K388"/>
  <c r="J388"/>
  <c r="I388"/>
  <c r="A388"/>
  <c r="M387"/>
  <c r="L387"/>
  <c r="K387"/>
  <c r="J387"/>
  <c r="I387"/>
  <c r="A387"/>
  <c r="M386"/>
  <c r="L386"/>
  <c r="K386"/>
  <c r="J386"/>
  <c r="I386"/>
  <c r="A386"/>
  <c r="M385"/>
  <c r="L385"/>
  <c r="K385"/>
  <c r="J385"/>
  <c r="I385"/>
  <c r="A385"/>
  <c r="M384"/>
  <c r="L384"/>
  <c r="K384"/>
  <c r="J384"/>
  <c r="I384"/>
  <c r="A384"/>
  <c r="M383"/>
  <c r="L383"/>
  <c r="K383"/>
  <c r="J383"/>
  <c r="I383"/>
  <c r="A383"/>
  <c r="M382"/>
  <c r="L382"/>
  <c r="K382"/>
  <c r="J382"/>
  <c r="I382"/>
  <c r="A382"/>
  <c r="M381"/>
  <c r="L381"/>
  <c r="K381"/>
  <c r="J381"/>
  <c r="I381"/>
  <c r="A381"/>
  <c r="M380"/>
  <c r="L380"/>
  <c r="K380"/>
  <c r="J380"/>
  <c r="I380"/>
  <c r="A380"/>
  <c r="M379"/>
  <c r="L379"/>
  <c r="K379"/>
  <c r="J379"/>
  <c r="I379"/>
  <c r="A379"/>
  <c r="M378"/>
  <c r="L378"/>
  <c r="K378"/>
  <c r="J378"/>
  <c r="I378"/>
  <c r="A378"/>
  <c r="M377"/>
  <c r="L377"/>
  <c r="K377"/>
  <c r="J377"/>
  <c r="I377"/>
  <c r="A377"/>
  <c r="M376"/>
  <c r="L376"/>
  <c r="K376"/>
  <c r="J376"/>
  <c r="I376"/>
  <c r="A376"/>
  <c r="M375"/>
  <c r="L375"/>
  <c r="K375"/>
  <c r="J375"/>
  <c r="I375"/>
  <c r="A375"/>
  <c r="M374"/>
  <c r="L374"/>
  <c r="K374"/>
  <c r="J374"/>
  <c r="I374"/>
  <c r="A374"/>
  <c r="M373"/>
  <c r="L373"/>
  <c r="K373"/>
  <c r="J373"/>
  <c r="I373"/>
  <c r="A373"/>
  <c r="M372"/>
  <c r="L372"/>
  <c r="K372"/>
  <c r="J372"/>
  <c r="I372"/>
  <c r="A372"/>
  <c r="M371"/>
  <c r="L371"/>
  <c r="K371"/>
  <c r="J371"/>
  <c r="I371"/>
  <c r="A371"/>
  <c r="M370"/>
  <c r="L370"/>
  <c r="K370"/>
  <c r="J370"/>
  <c r="I370"/>
  <c r="A370"/>
  <c r="M369"/>
  <c r="L369"/>
  <c r="K369"/>
  <c r="J369"/>
  <c r="I369"/>
  <c r="A369"/>
  <c r="M368"/>
  <c r="L368"/>
  <c r="K368"/>
  <c r="J368"/>
  <c r="I368"/>
  <c r="A368"/>
  <c r="M367"/>
  <c r="L367"/>
  <c r="K367"/>
  <c r="J367"/>
  <c r="I367"/>
  <c r="A367"/>
  <c r="M366"/>
  <c r="L366"/>
  <c r="K366"/>
  <c r="J366"/>
  <c r="I366"/>
  <c r="A366"/>
  <c r="M365"/>
  <c r="L365"/>
  <c r="K365"/>
  <c r="J365"/>
  <c r="I365"/>
  <c r="A365"/>
  <c r="M364"/>
  <c r="L364"/>
  <c r="K364"/>
  <c r="J364"/>
  <c r="I364"/>
  <c r="A364"/>
  <c r="M363"/>
  <c r="L363"/>
  <c r="K363"/>
  <c r="J363"/>
  <c r="I363"/>
  <c r="A363"/>
  <c r="M362"/>
  <c r="L362"/>
  <c r="K362"/>
  <c r="J362"/>
  <c r="I362"/>
  <c r="A362"/>
  <c r="M361"/>
  <c r="L361"/>
  <c r="K361"/>
  <c r="J361"/>
  <c r="A361"/>
  <c r="M360"/>
  <c r="L360"/>
  <c r="K360"/>
  <c r="J360"/>
  <c r="I360"/>
  <c r="A360"/>
  <c r="M359"/>
  <c r="L359"/>
  <c r="K359"/>
  <c r="A359"/>
  <c r="M358"/>
  <c r="L358"/>
  <c r="K358"/>
  <c r="J358"/>
  <c r="I358"/>
  <c r="A358"/>
  <c r="M357"/>
  <c r="L357"/>
  <c r="K357"/>
  <c r="I357"/>
  <c r="A357"/>
  <c r="M356"/>
  <c r="L356"/>
  <c r="K356"/>
  <c r="J356"/>
  <c r="I356"/>
  <c r="A356"/>
  <c r="M355"/>
  <c r="L355"/>
  <c r="K355"/>
  <c r="J355"/>
  <c r="I355"/>
  <c r="A355"/>
  <c r="M354"/>
  <c r="L354"/>
  <c r="K354"/>
  <c r="I354"/>
  <c r="A354"/>
  <c r="M353"/>
  <c r="L353"/>
  <c r="K353"/>
  <c r="J353"/>
  <c r="I353"/>
  <c r="A353"/>
  <c r="M352"/>
  <c r="L352"/>
  <c r="K352"/>
  <c r="J352"/>
  <c r="I352"/>
  <c r="A352"/>
  <c r="M351"/>
  <c r="L351"/>
  <c r="K351"/>
  <c r="J351"/>
  <c r="I351"/>
  <c r="A351"/>
  <c r="M350"/>
  <c r="L350"/>
  <c r="K350"/>
  <c r="J350"/>
  <c r="I350"/>
  <c r="A350"/>
  <c r="M349"/>
  <c r="L349"/>
  <c r="K349"/>
  <c r="J349"/>
  <c r="I349"/>
  <c r="A349"/>
  <c r="M348"/>
  <c r="L348"/>
  <c r="K348"/>
  <c r="J348"/>
  <c r="I348"/>
  <c r="A348"/>
  <c r="M347"/>
  <c r="L347"/>
  <c r="K347"/>
  <c r="J347"/>
  <c r="I347"/>
  <c r="A347"/>
  <c r="M346"/>
  <c r="L346"/>
  <c r="K346"/>
  <c r="J346"/>
  <c r="I346"/>
  <c r="A346"/>
  <c r="M345"/>
  <c r="L345"/>
  <c r="K345"/>
  <c r="J345"/>
  <c r="I345"/>
  <c r="A345"/>
  <c r="M344"/>
  <c r="L344"/>
  <c r="K344"/>
  <c r="J344"/>
  <c r="I344"/>
  <c r="A344"/>
  <c r="M343"/>
  <c r="L343"/>
  <c r="K343"/>
  <c r="J343"/>
  <c r="I343"/>
  <c r="A343"/>
  <c r="M342"/>
  <c r="L342"/>
  <c r="K342"/>
  <c r="J342"/>
  <c r="I342"/>
  <c r="A342"/>
  <c r="M341"/>
  <c r="L341"/>
  <c r="K341"/>
  <c r="J341"/>
  <c r="I341"/>
  <c r="A341"/>
  <c r="M340"/>
  <c r="L340"/>
  <c r="K340"/>
  <c r="J340"/>
  <c r="I340"/>
  <c r="A340"/>
  <c r="M339"/>
  <c r="L339"/>
  <c r="K339"/>
  <c r="J339"/>
  <c r="I339"/>
  <c r="A339"/>
  <c r="M338"/>
  <c r="L338"/>
  <c r="K338"/>
  <c r="J338"/>
  <c r="I338"/>
  <c r="A338"/>
  <c r="M337"/>
  <c r="L337"/>
  <c r="K337"/>
  <c r="J337"/>
  <c r="I337"/>
  <c r="A337"/>
  <c r="M336"/>
  <c r="L336"/>
  <c r="K336"/>
  <c r="J336"/>
  <c r="I336"/>
  <c r="A336"/>
  <c r="M335"/>
  <c r="L335"/>
  <c r="K335"/>
  <c r="J335"/>
  <c r="I335"/>
  <c r="A335"/>
  <c r="M334"/>
  <c r="L334"/>
  <c r="K334"/>
  <c r="J334"/>
  <c r="I334"/>
  <c r="A334"/>
  <c r="M333"/>
  <c r="L333"/>
  <c r="K333"/>
  <c r="J333"/>
  <c r="I333"/>
  <c r="A333"/>
  <c r="M332"/>
  <c r="L332"/>
  <c r="K332"/>
  <c r="A332"/>
  <c r="M331"/>
  <c r="L331"/>
  <c r="K331"/>
  <c r="J331"/>
  <c r="I331"/>
  <c r="A331"/>
  <c r="M330"/>
  <c r="L330"/>
  <c r="K330"/>
  <c r="A330"/>
  <c r="M329"/>
  <c r="L329"/>
  <c r="K329"/>
  <c r="J329"/>
  <c r="I329"/>
  <c r="A329"/>
  <c r="M328"/>
  <c r="L328"/>
  <c r="K328"/>
  <c r="J328"/>
  <c r="I328"/>
  <c r="A328"/>
  <c r="M327"/>
  <c r="L327"/>
  <c r="K327"/>
  <c r="J327"/>
  <c r="I327"/>
  <c r="A327"/>
  <c r="M326"/>
  <c r="L326"/>
  <c r="K326"/>
  <c r="J326"/>
  <c r="I326"/>
  <c r="A326"/>
  <c r="M325"/>
  <c r="L325"/>
  <c r="K325"/>
  <c r="J325"/>
  <c r="I325"/>
  <c r="A325"/>
  <c r="M324"/>
  <c r="L324"/>
  <c r="K324"/>
  <c r="J324"/>
  <c r="I324"/>
  <c r="A324"/>
  <c r="M323"/>
  <c r="L323"/>
  <c r="K323"/>
  <c r="J323"/>
  <c r="I323"/>
  <c r="A323"/>
  <c r="M322"/>
  <c r="L322"/>
  <c r="K322"/>
  <c r="J322"/>
  <c r="A322"/>
  <c r="M321"/>
  <c r="L321"/>
  <c r="K321"/>
  <c r="J321"/>
  <c r="I321"/>
  <c r="A321"/>
  <c r="M320"/>
  <c r="L320"/>
  <c r="K320"/>
  <c r="J320"/>
  <c r="I320"/>
  <c r="A320"/>
  <c r="M319"/>
  <c r="L319"/>
  <c r="K319"/>
  <c r="J319"/>
  <c r="I319"/>
  <c r="A319"/>
  <c r="M318"/>
  <c r="L318"/>
  <c r="K318"/>
  <c r="J318"/>
  <c r="I318"/>
  <c r="A318"/>
  <c r="M317"/>
  <c r="L317"/>
  <c r="K317"/>
  <c r="J317"/>
  <c r="I317"/>
  <c r="A317"/>
  <c r="M316"/>
  <c r="L316"/>
  <c r="K316"/>
  <c r="J316"/>
  <c r="I316"/>
  <c r="A316"/>
  <c r="M315"/>
  <c r="L315"/>
  <c r="K315"/>
  <c r="J315"/>
  <c r="I315"/>
  <c r="A315"/>
  <c r="M314"/>
  <c r="L314"/>
  <c r="K314"/>
  <c r="J314"/>
  <c r="I314"/>
  <c r="A314"/>
  <c r="M313"/>
  <c r="L313"/>
  <c r="K313"/>
  <c r="J313"/>
  <c r="I313"/>
  <c r="A313"/>
  <c r="M312"/>
  <c r="L312"/>
  <c r="K312"/>
  <c r="J312"/>
  <c r="I312"/>
  <c r="A312"/>
  <c r="M311"/>
  <c r="L311"/>
  <c r="K311"/>
  <c r="J311"/>
  <c r="I311"/>
  <c r="A311"/>
  <c r="M310"/>
  <c r="L310"/>
  <c r="K310"/>
  <c r="J310"/>
  <c r="I310"/>
  <c r="A310"/>
  <c r="M309"/>
  <c r="L309"/>
  <c r="K309"/>
  <c r="J309"/>
  <c r="I309"/>
  <c r="A309"/>
  <c r="M308"/>
  <c r="L308"/>
  <c r="K308"/>
  <c r="J308"/>
  <c r="I308"/>
  <c r="A308"/>
  <c r="M307"/>
  <c r="L307"/>
  <c r="K307"/>
  <c r="J307"/>
  <c r="I307"/>
  <c r="A307"/>
  <c r="M306"/>
  <c r="L306"/>
  <c r="K306"/>
  <c r="J306"/>
  <c r="I306"/>
  <c r="A306"/>
  <c r="M305"/>
  <c r="L305"/>
  <c r="K305"/>
  <c r="J305"/>
  <c r="I305"/>
  <c r="A305"/>
  <c r="M304"/>
  <c r="L304"/>
  <c r="K304"/>
  <c r="J304"/>
  <c r="I304"/>
  <c r="A304"/>
  <c r="M303"/>
  <c r="L303"/>
  <c r="K303"/>
  <c r="J303"/>
  <c r="I303"/>
  <c r="A303"/>
  <c r="M302"/>
  <c r="L302"/>
  <c r="K302"/>
  <c r="J302"/>
  <c r="I302"/>
  <c r="A302"/>
  <c r="M301"/>
  <c r="L301"/>
  <c r="K301"/>
  <c r="J301"/>
  <c r="I301"/>
  <c r="A301"/>
  <c r="M300"/>
  <c r="L300"/>
  <c r="K300"/>
  <c r="J300"/>
  <c r="I300"/>
  <c r="A300"/>
  <c r="M299"/>
  <c r="L299"/>
  <c r="K299"/>
  <c r="J299"/>
  <c r="I299"/>
  <c r="A299"/>
  <c r="M298"/>
  <c r="L298"/>
  <c r="K298"/>
  <c r="J298"/>
  <c r="I298"/>
  <c r="A298"/>
  <c r="M297"/>
  <c r="L297"/>
  <c r="K297"/>
  <c r="J297"/>
  <c r="I297"/>
  <c r="A297"/>
  <c r="M296"/>
  <c r="L296"/>
  <c r="K296"/>
  <c r="J296"/>
  <c r="I296"/>
  <c r="A296"/>
  <c r="M295"/>
  <c r="L295"/>
  <c r="K295"/>
  <c r="J295"/>
  <c r="I295"/>
  <c r="A295"/>
  <c r="M294"/>
  <c r="L294"/>
  <c r="K294"/>
  <c r="J294"/>
  <c r="I294"/>
  <c r="A294"/>
  <c r="M293"/>
  <c r="L293"/>
  <c r="K293"/>
  <c r="J293"/>
  <c r="I293"/>
  <c r="A293"/>
  <c r="M292"/>
  <c r="L292"/>
  <c r="K292"/>
  <c r="J292"/>
  <c r="I292"/>
  <c r="A292"/>
  <c r="M291"/>
  <c r="L291"/>
  <c r="K291"/>
  <c r="J291"/>
  <c r="I291"/>
  <c r="A291"/>
  <c r="M290"/>
  <c r="L290"/>
  <c r="K290"/>
  <c r="J290"/>
  <c r="I290"/>
  <c r="A290"/>
  <c r="M289"/>
  <c r="L289"/>
  <c r="K289"/>
  <c r="J289"/>
  <c r="I289"/>
  <c r="A289"/>
  <c r="M288"/>
  <c r="L288"/>
  <c r="K288"/>
  <c r="J288"/>
  <c r="I288"/>
  <c r="A288"/>
  <c r="M287"/>
  <c r="L287"/>
  <c r="K287"/>
  <c r="J287"/>
  <c r="I287"/>
  <c r="A287"/>
  <c r="M286"/>
  <c r="L286"/>
  <c r="K286"/>
  <c r="J286"/>
  <c r="I286"/>
  <c r="A286"/>
  <c r="M285"/>
  <c r="L285"/>
  <c r="K285"/>
  <c r="J285"/>
  <c r="I285"/>
  <c r="A285"/>
  <c r="M284"/>
  <c r="L284"/>
  <c r="K284"/>
  <c r="J284"/>
  <c r="I284"/>
  <c r="A284"/>
  <c r="M283"/>
  <c r="L283"/>
  <c r="K283"/>
  <c r="J283"/>
  <c r="I283"/>
  <c r="A283"/>
  <c r="M282"/>
  <c r="L282"/>
  <c r="K282"/>
  <c r="J282"/>
  <c r="I282"/>
  <c r="A282"/>
  <c r="M281"/>
  <c r="L281"/>
  <c r="K281"/>
  <c r="J281"/>
  <c r="I281"/>
  <c r="A281"/>
  <c r="M280"/>
  <c r="L280"/>
  <c r="K280"/>
  <c r="J280"/>
  <c r="I280"/>
  <c r="A280"/>
  <c r="M279"/>
  <c r="L279"/>
  <c r="K279"/>
  <c r="J279"/>
  <c r="I279"/>
  <c r="A279"/>
  <c r="M278"/>
  <c r="L278"/>
  <c r="K278"/>
  <c r="J278"/>
  <c r="I278"/>
  <c r="A278"/>
  <c r="M277"/>
  <c r="L277"/>
  <c r="K277"/>
  <c r="J277"/>
  <c r="I277"/>
  <c r="A277"/>
  <c r="M276"/>
  <c r="L276"/>
  <c r="K276"/>
  <c r="J276"/>
  <c r="I276"/>
  <c r="A276"/>
  <c r="M275"/>
  <c r="L275"/>
  <c r="K275"/>
  <c r="J275"/>
  <c r="I275"/>
  <c r="A275"/>
  <c r="M274"/>
  <c r="L274"/>
  <c r="K274"/>
  <c r="J274"/>
  <c r="I274"/>
  <c r="A274"/>
  <c r="M273"/>
  <c r="L273"/>
  <c r="K273"/>
  <c r="J273"/>
  <c r="I273"/>
  <c r="A273"/>
  <c r="M272"/>
  <c r="L272"/>
  <c r="K272"/>
  <c r="J272"/>
  <c r="I272"/>
  <c r="A272"/>
  <c r="M271"/>
  <c r="L271"/>
  <c r="K271"/>
  <c r="J271"/>
  <c r="I271"/>
  <c r="A271"/>
  <c r="M270"/>
  <c r="L270"/>
  <c r="K270"/>
  <c r="J270"/>
  <c r="I270"/>
  <c r="A270"/>
  <c r="M269"/>
  <c r="L269"/>
  <c r="K269"/>
  <c r="J269"/>
  <c r="I269"/>
  <c r="A269"/>
  <c r="M268"/>
  <c r="L268"/>
  <c r="K268"/>
  <c r="J268"/>
  <c r="I268"/>
  <c r="A268"/>
  <c r="M267"/>
  <c r="L267"/>
  <c r="K267"/>
  <c r="J267"/>
  <c r="I267"/>
  <c r="A267"/>
  <c r="M266"/>
  <c r="L266"/>
  <c r="K266"/>
  <c r="J266"/>
  <c r="I266"/>
  <c r="A266"/>
  <c r="M265"/>
  <c r="L265"/>
  <c r="K265"/>
  <c r="J265"/>
  <c r="I265"/>
  <c r="A265"/>
  <c r="M264"/>
  <c r="L264"/>
  <c r="K264"/>
  <c r="J264"/>
  <c r="I264"/>
  <c r="A264"/>
  <c r="M263"/>
  <c r="L263"/>
  <c r="K263"/>
  <c r="J263"/>
  <c r="I263"/>
  <c r="A263"/>
  <c r="M262"/>
  <c r="L262"/>
  <c r="K262"/>
  <c r="J262"/>
  <c r="I262"/>
  <c r="A262"/>
  <c r="M261"/>
  <c r="L261"/>
  <c r="K261"/>
  <c r="J261"/>
  <c r="I261"/>
  <c r="A261"/>
  <c r="M260"/>
  <c r="L260"/>
  <c r="K260"/>
  <c r="J260"/>
  <c r="I260"/>
  <c r="A260"/>
  <c r="M259"/>
  <c r="L259"/>
  <c r="K259"/>
  <c r="J259"/>
  <c r="I259"/>
  <c r="A259"/>
  <c r="M258"/>
  <c r="L258"/>
  <c r="K258"/>
  <c r="J258"/>
  <c r="I258"/>
  <c r="A258"/>
  <c r="M257"/>
  <c r="L257"/>
  <c r="K257"/>
  <c r="J257"/>
  <c r="I257"/>
  <c r="A257"/>
  <c r="M256"/>
  <c r="L256"/>
  <c r="K256"/>
  <c r="J256"/>
  <c r="I256"/>
  <c r="A256"/>
  <c r="M255"/>
  <c r="L255"/>
  <c r="K255"/>
  <c r="J255"/>
  <c r="I255"/>
  <c r="A255"/>
  <c r="M254"/>
  <c r="L254"/>
  <c r="K254"/>
  <c r="J254"/>
  <c r="I254"/>
  <c r="A254"/>
  <c r="M253"/>
  <c r="L253"/>
  <c r="K253"/>
  <c r="J253"/>
  <c r="I253"/>
  <c r="A253"/>
  <c r="M252"/>
  <c r="L252"/>
  <c r="K252"/>
  <c r="J252"/>
  <c r="I252"/>
  <c r="A252"/>
  <c r="M251"/>
  <c r="L251"/>
  <c r="K251"/>
  <c r="J251"/>
  <c r="I251"/>
  <c r="A251"/>
  <c r="M250"/>
  <c r="L250"/>
  <c r="K250"/>
  <c r="J250"/>
  <c r="I250"/>
  <c r="A250"/>
  <c r="M249"/>
  <c r="L249"/>
  <c r="K249"/>
  <c r="J249"/>
  <c r="I249"/>
  <c r="A249"/>
  <c r="M248"/>
  <c r="L248"/>
  <c r="K248"/>
  <c r="J248"/>
  <c r="I248"/>
  <c r="A248"/>
  <c r="M247"/>
  <c r="L247"/>
  <c r="K247"/>
  <c r="J247"/>
  <c r="I247"/>
  <c r="A247"/>
  <c r="M246"/>
  <c r="L246"/>
  <c r="K246"/>
  <c r="A246"/>
  <c r="M245"/>
  <c r="L245"/>
  <c r="K245"/>
  <c r="J245"/>
  <c r="I245"/>
  <c r="A245"/>
  <c r="M244"/>
  <c r="L244"/>
  <c r="K244"/>
  <c r="A244"/>
  <c r="M243"/>
  <c r="L243"/>
  <c r="K243"/>
  <c r="J243"/>
  <c r="I243"/>
  <c r="A243"/>
  <c r="M242"/>
  <c r="L242"/>
  <c r="K242"/>
  <c r="J242"/>
  <c r="I242"/>
  <c r="A242"/>
  <c r="M241"/>
  <c r="L241"/>
  <c r="K241"/>
  <c r="J241"/>
  <c r="I241"/>
  <c r="A241"/>
  <c r="M240"/>
  <c r="L240"/>
  <c r="K240"/>
  <c r="J240"/>
  <c r="I240"/>
  <c r="A240"/>
  <c r="M239"/>
  <c r="L239"/>
  <c r="K239"/>
  <c r="J239"/>
  <c r="I239"/>
  <c r="A239"/>
  <c r="M238"/>
  <c r="L238"/>
  <c r="K238"/>
  <c r="J238"/>
  <c r="I238"/>
  <c r="A238"/>
  <c r="M237"/>
  <c r="L237"/>
  <c r="K237"/>
  <c r="J237"/>
  <c r="I237"/>
  <c r="A237"/>
  <c r="M236"/>
  <c r="L236"/>
  <c r="K236"/>
  <c r="I236"/>
  <c r="A236"/>
  <c r="M235"/>
  <c r="L235"/>
  <c r="K235"/>
  <c r="J235"/>
  <c r="I235"/>
  <c r="A235"/>
  <c r="M234"/>
  <c r="L234"/>
  <c r="K234"/>
  <c r="J234"/>
  <c r="I234"/>
  <c r="A234"/>
  <c r="M233"/>
  <c r="L233"/>
  <c r="K233"/>
  <c r="I233"/>
  <c r="A233"/>
  <c r="M232"/>
  <c r="L232"/>
  <c r="K232"/>
  <c r="J232"/>
  <c r="I232"/>
  <c r="A232"/>
  <c r="M231"/>
  <c r="L231"/>
  <c r="K231"/>
  <c r="J231"/>
  <c r="I231"/>
  <c r="A231"/>
  <c r="M230"/>
  <c r="L230"/>
  <c r="K230"/>
  <c r="J230"/>
  <c r="I230"/>
  <c r="A230"/>
  <c r="M229"/>
  <c r="L229"/>
  <c r="K229"/>
  <c r="J229"/>
  <c r="I229"/>
  <c r="A229"/>
  <c r="M228"/>
  <c r="L228"/>
  <c r="K228"/>
  <c r="J228"/>
  <c r="I228"/>
  <c r="A228"/>
  <c r="M227"/>
  <c r="L227"/>
  <c r="K227"/>
  <c r="J227"/>
  <c r="I227"/>
  <c r="A227"/>
  <c r="M226"/>
  <c r="L226"/>
  <c r="K226"/>
  <c r="J226"/>
  <c r="I226"/>
  <c r="A226"/>
  <c r="M225"/>
  <c r="L225"/>
  <c r="K225"/>
  <c r="J225"/>
  <c r="I225"/>
  <c r="A225"/>
  <c r="M224"/>
  <c r="L224"/>
  <c r="K224"/>
  <c r="J224"/>
  <c r="I224"/>
  <c r="A224"/>
  <c r="M223"/>
  <c r="L223"/>
  <c r="K223"/>
  <c r="J223"/>
  <c r="I223"/>
  <c r="A223"/>
  <c r="M222"/>
  <c r="L222"/>
  <c r="K222"/>
  <c r="J222"/>
  <c r="I222"/>
  <c r="A222"/>
  <c r="M221"/>
  <c r="L221"/>
  <c r="K221"/>
  <c r="J221"/>
  <c r="I221"/>
  <c r="A221"/>
  <c r="M220"/>
  <c r="L220"/>
  <c r="K220"/>
  <c r="J220"/>
  <c r="I220"/>
  <c r="A220"/>
  <c r="M219"/>
  <c r="L219"/>
  <c r="K219"/>
  <c r="J219"/>
  <c r="I219"/>
  <c r="A219"/>
  <c r="M218"/>
  <c r="L218"/>
  <c r="K218"/>
  <c r="J218"/>
  <c r="I218"/>
  <c r="A218"/>
  <c r="M217"/>
  <c r="L217"/>
  <c r="K217"/>
  <c r="J217"/>
  <c r="I217"/>
  <c r="A217"/>
  <c r="M216"/>
  <c r="L216"/>
  <c r="K216"/>
  <c r="J216"/>
  <c r="I216"/>
  <c r="A216"/>
  <c r="M215"/>
  <c r="L215"/>
  <c r="K215"/>
  <c r="J215"/>
  <c r="I215"/>
  <c r="A215"/>
  <c r="M214"/>
  <c r="L214"/>
  <c r="K214"/>
  <c r="J214"/>
  <c r="I214"/>
  <c r="A214"/>
  <c r="M213"/>
  <c r="L213"/>
  <c r="K213"/>
  <c r="J213"/>
  <c r="I213"/>
  <c r="A213"/>
  <c r="M212"/>
  <c r="L212"/>
  <c r="K212"/>
  <c r="J212"/>
  <c r="I212"/>
  <c r="A212"/>
  <c r="M211"/>
  <c r="L211"/>
  <c r="K211"/>
  <c r="J211"/>
  <c r="I211"/>
  <c r="A211"/>
  <c r="M210"/>
  <c r="L210"/>
  <c r="K210"/>
  <c r="J210"/>
  <c r="A210"/>
  <c r="M209"/>
  <c r="L209"/>
  <c r="K209"/>
  <c r="J209"/>
  <c r="I209"/>
  <c r="A209"/>
  <c r="M208"/>
  <c r="L208"/>
  <c r="K208"/>
  <c r="J208"/>
  <c r="I208"/>
  <c r="A208"/>
  <c r="M207"/>
  <c r="L207"/>
  <c r="K207"/>
  <c r="J207"/>
  <c r="I207"/>
  <c r="A207"/>
  <c r="M206"/>
  <c r="L206"/>
  <c r="K206"/>
  <c r="J206"/>
  <c r="I206"/>
  <c r="A206"/>
  <c r="M205"/>
  <c r="L205"/>
  <c r="K205"/>
  <c r="J205"/>
  <c r="I205"/>
  <c r="A205"/>
  <c r="M204"/>
  <c r="L204"/>
  <c r="K204"/>
  <c r="J204"/>
  <c r="I204"/>
  <c r="A204"/>
  <c r="M203"/>
  <c r="L203"/>
  <c r="K203"/>
  <c r="J203"/>
  <c r="I203"/>
  <c r="A203"/>
  <c r="M202"/>
  <c r="L202"/>
  <c r="K202"/>
  <c r="J202"/>
  <c r="I202"/>
  <c r="A202"/>
  <c r="M201"/>
  <c r="L201"/>
  <c r="K201"/>
  <c r="J201"/>
  <c r="I201"/>
  <c r="A201"/>
  <c r="M200"/>
  <c r="L200"/>
  <c r="K200"/>
  <c r="J200"/>
  <c r="I200"/>
  <c r="A200"/>
  <c r="M199"/>
  <c r="L199"/>
  <c r="K199"/>
  <c r="J199"/>
  <c r="I199"/>
  <c r="A199"/>
  <c r="M198"/>
  <c r="L198"/>
  <c r="K198"/>
  <c r="J198"/>
  <c r="I198"/>
  <c r="A198"/>
  <c r="M197"/>
  <c r="L197"/>
  <c r="K197"/>
  <c r="J197"/>
  <c r="I197"/>
  <c r="A197"/>
  <c r="M196"/>
  <c r="L196"/>
  <c r="K196"/>
  <c r="J196"/>
  <c r="I196"/>
  <c r="A196"/>
  <c r="M195"/>
  <c r="L195"/>
  <c r="K195"/>
  <c r="J195"/>
  <c r="I195"/>
  <c r="A195"/>
  <c r="M194"/>
  <c r="L194"/>
  <c r="K194"/>
  <c r="J194"/>
  <c r="I194"/>
  <c r="A194"/>
  <c r="M193"/>
  <c r="L193"/>
  <c r="K193"/>
  <c r="J193"/>
  <c r="I193"/>
  <c r="A193"/>
  <c r="M192"/>
  <c r="L192"/>
  <c r="K192"/>
  <c r="J192"/>
  <c r="I192"/>
  <c r="A192"/>
  <c r="M191"/>
  <c r="L191"/>
  <c r="K191"/>
  <c r="J191"/>
  <c r="I191"/>
  <c r="A191"/>
  <c r="M190"/>
  <c r="L190"/>
  <c r="K190"/>
  <c r="J190"/>
  <c r="I190"/>
  <c r="A190"/>
  <c r="M189"/>
  <c r="L189"/>
  <c r="K189"/>
  <c r="J189"/>
  <c r="I189"/>
  <c r="A189"/>
  <c r="M188"/>
  <c r="L188"/>
  <c r="K188"/>
  <c r="J188"/>
  <c r="I188"/>
  <c r="A188"/>
  <c r="M187"/>
  <c r="L187"/>
  <c r="K187"/>
  <c r="J187"/>
  <c r="I187"/>
  <c r="A187"/>
  <c r="M186"/>
  <c r="L186"/>
  <c r="K186"/>
  <c r="J186"/>
  <c r="I186"/>
  <c r="A186"/>
  <c r="M185"/>
  <c r="L185"/>
  <c r="K185"/>
  <c r="J185"/>
  <c r="I185"/>
  <c r="A185"/>
  <c r="M184"/>
  <c r="L184"/>
  <c r="K184"/>
  <c r="J184"/>
  <c r="I184"/>
  <c r="A184"/>
  <c r="M183"/>
  <c r="L183"/>
  <c r="K183"/>
  <c r="J183"/>
  <c r="I183"/>
  <c r="A183"/>
  <c r="M182"/>
  <c r="L182"/>
  <c r="K182"/>
  <c r="J182"/>
  <c r="I182"/>
  <c r="A182"/>
  <c r="M181"/>
  <c r="L181"/>
  <c r="K181"/>
  <c r="J181"/>
  <c r="I181"/>
  <c r="A181"/>
  <c r="M180"/>
  <c r="L180"/>
  <c r="K180"/>
  <c r="J180"/>
  <c r="I180"/>
  <c r="A180"/>
  <c r="M179"/>
  <c r="L179"/>
  <c r="K179"/>
  <c r="J179"/>
  <c r="I179"/>
  <c r="A179"/>
  <c r="M178"/>
  <c r="L178"/>
  <c r="K178"/>
  <c r="J178"/>
  <c r="I178"/>
  <c r="A178"/>
  <c r="M177"/>
  <c r="L177"/>
  <c r="K177"/>
  <c r="J177"/>
  <c r="I177"/>
  <c r="A177"/>
  <c r="M176"/>
  <c r="L176"/>
  <c r="K176"/>
  <c r="J176"/>
  <c r="I176"/>
  <c r="A176"/>
  <c r="M175"/>
  <c r="L175"/>
  <c r="K175"/>
  <c r="J175"/>
  <c r="I175"/>
  <c r="A175"/>
  <c r="M174"/>
  <c r="L174"/>
  <c r="K174"/>
  <c r="J174"/>
  <c r="I174"/>
  <c r="A174"/>
  <c r="M173"/>
  <c r="L173"/>
  <c r="K173"/>
  <c r="J173"/>
  <c r="I173"/>
  <c r="A173"/>
  <c r="M172"/>
  <c r="L172"/>
  <c r="K172"/>
  <c r="J172"/>
  <c r="I172"/>
  <c r="A172"/>
  <c r="M171"/>
  <c r="L171"/>
  <c r="K171"/>
  <c r="J171"/>
  <c r="I171"/>
  <c r="A171"/>
  <c r="M170"/>
  <c r="L170"/>
  <c r="K170"/>
  <c r="J170"/>
  <c r="I170"/>
  <c r="A170"/>
  <c r="M169"/>
  <c r="L169"/>
  <c r="K169"/>
  <c r="J169"/>
  <c r="I169"/>
  <c r="A169"/>
  <c r="M168"/>
  <c r="L168"/>
  <c r="K168"/>
  <c r="J168"/>
  <c r="I168"/>
  <c r="A168"/>
  <c r="M167"/>
  <c r="L167"/>
  <c r="K167"/>
  <c r="J167"/>
  <c r="I167"/>
  <c r="A167"/>
  <c r="M166"/>
  <c r="L166"/>
  <c r="K166"/>
  <c r="J166"/>
  <c r="I166"/>
  <c r="A166"/>
  <c r="M165"/>
  <c r="L165"/>
  <c r="K165"/>
  <c r="J165"/>
  <c r="I165"/>
  <c r="A165"/>
  <c r="M164"/>
  <c r="L164"/>
  <c r="K164"/>
  <c r="J164"/>
  <c r="I164"/>
  <c r="A164"/>
  <c r="M163"/>
  <c r="L163"/>
  <c r="K163"/>
  <c r="J163"/>
  <c r="I163"/>
  <c r="A163"/>
  <c r="M162"/>
  <c r="L162"/>
  <c r="K162"/>
  <c r="J162"/>
  <c r="I162"/>
  <c r="A162"/>
  <c r="M161"/>
  <c r="L161"/>
  <c r="K161"/>
  <c r="J161"/>
  <c r="I161"/>
  <c r="A161"/>
  <c r="M160"/>
  <c r="L160"/>
  <c r="K160"/>
  <c r="J160"/>
  <c r="I160"/>
  <c r="A160"/>
  <c r="M159"/>
  <c r="L159"/>
  <c r="K159"/>
  <c r="J159"/>
  <c r="I159"/>
  <c r="A159"/>
  <c r="M158"/>
  <c r="L158"/>
  <c r="K158"/>
  <c r="J158"/>
  <c r="I158"/>
  <c r="A158"/>
  <c r="M157"/>
  <c r="L157"/>
  <c r="K157"/>
  <c r="J157"/>
  <c r="I157"/>
  <c r="A157"/>
  <c r="M156"/>
  <c r="L156"/>
  <c r="K156"/>
  <c r="J156"/>
  <c r="I156"/>
  <c r="A156"/>
  <c r="M155"/>
  <c r="L155"/>
  <c r="K155"/>
  <c r="J155"/>
  <c r="I155"/>
  <c r="A155"/>
  <c r="M154"/>
  <c r="L154"/>
  <c r="K154"/>
  <c r="J154"/>
  <c r="I154"/>
  <c r="A154"/>
  <c r="M153"/>
  <c r="L153"/>
  <c r="K153"/>
  <c r="J153"/>
  <c r="I153"/>
  <c r="A153"/>
  <c r="M152"/>
  <c r="L152"/>
  <c r="K152"/>
  <c r="J152"/>
  <c r="I152"/>
  <c r="A152"/>
  <c r="M151"/>
  <c r="L151"/>
  <c r="K151"/>
  <c r="J151"/>
  <c r="I151"/>
  <c r="A151"/>
  <c r="M150"/>
  <c r="L150"/>
  <c r="K150"/>
  <c r="J150"/>
  <c r="I150"/>
  <c r="A150"/>
  <c r="M149"/>
  <c r="L149"/>
  <c r="K149"/>
  <c r="J149"/>
  <c r="I149"/>
  <c r="A149"/>
  <c r="M148"/>
  <c r="L148"/>
  <c r="K148"/>
  <c r="J148"/>
  <c r="I148"/>
  <c r="A148"/>
  <c r="M147"/>
  <c r="L147"/>
  <c r="K147"/>
  <c r="J147"/>
  <c r="I147"/>
  <c r="A147"/>
  <c r="M146"/>
  <c r="L146"/>
  <c r="K146"/>
  <c r="J146"/>
  <c r="I146"/>
  <c r="A146"/>
  <c r="M145"/>
  <c r="L145"/>
  <c r="K145"/>
  <c r="J145"/>
  <c r="I145"/>
  <c r="A145"/>
  <c r="M144"/>
  <c r="L144"/>
  <c r="K144"/>
  <c r="J144"/>
  <c r="I144"/>
  <c r="A144"/>
  <c r="M143"/>
  <c r="L143"/>
  <c r="K143"/>
  <c r="J143"/>
  <c r="I143"/>
  <c r="A143"/>
  <c r="M142"/>
  <c r="L142"/>
  <c r="K142"/>
  <c r="J142"/>
  <c r="I142"/>
  <c r="A142"/>
  <c r="M141"/>
  <c r="L141"/>
  <c r="K141"/>
  <c r="J141"/>
  <c r="I141"/>
  <c r="A141"/>
  <c r="M140"/>
  <c r="L140"/>
  <c r="K140"/>
  <c r="J140"/>
  <c r="I140"/>
  <c r="A140"/>
  <c r="M139"/>
  <c r="L139"/>
  <c r="K139"/>
  <c r="J139"/>
  <c r="I139"/>
  <c r="A139"/>
  <c r="M138"/>
  <c r="L138"/>
  <c r="K138"/>
  <c r="J138"/>
  <c r="I138"/>
  <c r="A138"/>
  <c r="M137"/>
  <c r="L137"/>
  <c r="K137"/>
  <c r="J137"/>
  <c r="I137"/>
  <c r="A137"/>
  <c r="M136"/>
  <c r="L136"/>
  <c r="K136"/>
  <c r="J136"/>
  <c r="A136"/>
  <c r="M135"/>
  <c r="L135"/>
  <c r="K135"/>
  <c r="J135"/>
  <c r="I135"/>
  <c r="A135"/>
  <c r="M134"/>
  <c r="L134"/>
  <c r="K134"/>
  <c r="I134"/>
  <c r="A134"/>
  <c r="M133"/>
  <c r="L133"/>
  <c r="K133"/>
  <c r="J133"/>
  <c r="I133"/>
  <c r="A133"/>
  <c r="M132"/>
  <c r="L132"/>
  <c r="K132"/>
  <c r="J132"/>
  <c r="I132"/>
  <c r="A132"/>
  <c r="M131"/>
  <c r="L131"/>
  <c r="K131"/>
  <c r="J131"/>
  <c r="I131"/>
  <c r="A131"/>
  <c r="M130"/>
  <c r="L130"/>
  <c r="K130"/>
  <c r="J130"/>
  <c r="I130"/>
  <c r="A130"/>
  <c r="M129"/>
  <c r="L129"/>
  <c r="K129"/>
  <c r="J129"/>
  <c r="I129"/>
  <c r="A129"/>
  <c r="M128"/>
  <c r="L128"/>
  <c r="K128"/>
  <c r="J128"/>
  <c r="I128"/>
  <c r="A128"/>
  <c r="M127"/>
  <c r="L127"/>
  <c r="K127"/>
  <c r="J127"/>
  <c r="I127"/>
  <c r="A127"/>
  <c r="M126"/>
  <c r="L126"/>
  <c r="K126"/>
  <c r="J126"/>
  <c r="I126"/>
  <c r="A126"/>
  <c r="M125"/>
  <c r="L125"/>
  <c r="K125"/>
  <c r="J125"/>
  <c r="A125"/>
  <c r="M124"/>
  <c r="L124"/>
  <c r="K124"/>
  <c r="J124"/>
  <c r="I124"/>
  <c r="A124"/>
  <c r="M123"/>
  <c r="L123"/>
  <c r="K123"/>
  <c r="J123"/>
  <c r="I123"/>
  <c r="A123"/>
  <c r="M122"/>
  <c r="L122"/>
  <c r="K122"/>
  <c r="J122"/>
  <c r="I122"/>
  <c r="A122"/>
  <c r="M121"/>
  <c r="L121"/>
  <c r="K121"/>
  <c r="J121"/>
  <c r="I121"/>
  <c r="A121"/>
  <c r="M120"/>
  <c r="L120"/>
  <c r="K120"/>
  <c r="J120"/>
  <c r="I120"/>
  <c r="A120"/>
  <c r="M119"/>
  <c r="L119"/>
  <c r="K119"/>
  <c r="J119"/>
  <c r="I119"/>
  <c r="A119"/>
  <c r="M118"/>
  <c r="L118"/>
  <c r="K118"/>
  <c r="J118"/>
  <c r="I118"/>
  <c r="A118"/>
  <c r="M117"/>
  <c r="L117"/>
  <c r="K117"/>
  <c r="J117"/>
  <c r="I117"/>
  <c r="A117"/>
  <c r="M116"/>
  <c r="L116"/>
  <c r="K116"/>
  <c r="J116"/>
  <c r="A116"/>
  <c r="M115"/>
  <c r="L115"/>
  <c r="K115"/>
  <c r="J115"/>
  <c r="I115"/>
  <c r="A115"/>
  <c r="M114"/>
  <c r="L114"/>
  <c r="K114"/>
  <c r="J114"/>
  <c r="I114"/>
  <c r="A114"/>
  <c r="M113"/>
  <c r="L113"/>
  <c r="K113"/>
  <c r="J113"/>
  <c r="I113"/>
  <c r="A113"/>
  <c r="M112"/>
  <c r="L112"/>
  <c r="K112"/>
  <c r="J112"/>
  <c r="I112"/>
  <c r="A112"/>
  <c r="M111"/>
  <c r="L111"/>
  <c r="K111"/>
  <c r="J111"/>
  <c r="I111"/>
  <c r="A111"/>
  <c r="M110"/>
  <c r="L110"/>
  <c r="K110"/>
  <c r="J110"/>
  <c r="I110"/>
  <c r="A110"/>
  <c r="M109"/>
  <c r="L109"/>
  <c r="K109"/>
  <c r="J109"/>
  <c r="I109"/>
  <c r="A109"/>
  <c r="M108"/>
  <c r="L108"/>
  <c r="K108"/>
  <c r="J108"/>
  <c r="I108"/>
  <c r="A108"/>
  <c r="M107"/>
  <c r="L107"/>
  <c r="K107"/>
  <c r="J107"/>
  <c r="I107"/>
  <c r="A107"/>
  <c r="M106"/>
  <c r="L106"/>
  <c r="K106"/>
  <c r="J106"/>
  <c r="I106"/>
  <c r="A106"/>
  <c r="M105"/>
  <c r="L105"/>
  <c r="K105"/>
  <c r="J105"/>
  <c r="I105"/>
  <c r="A105"/>
  <c r="M104"/>
  <c r="L104"/>
  <c r="K104"/>
  <c r="J104"/>
  <c r="I104"/>
  <c r="A104"/>
  <c r="M103"/>
  <c r="L103"/>
  <c r="K103"/>
  <c r="J103"/>
  <c r="I103"/>
  <c r="A103"/>
  <c r="M102"/>
  <c r="L102"/>
  <c r="K102"/>
  <c r="J102"/>
  <c r="I102"/>
  <c r="A102"/>
  <c r="M101"/>
  <c r="L101"/>
  <c r="K101"/>
  <c r="J101"/>
  <c r="I101"/>
  <c r="A101"/>
  <c r="M100"/>
  <c r="L100"/>
  <c r="K100"/>
  <c r="J100"/>
  <c r="I100"/>
  <c r="A100"/>
  <c r="M99"/>
  <c r="L99"/>
  <c r="K99"/>
  <c r="J99"/>
  <c r="I99"/>
  <c r="A99"/>
  <c r="M98"/>
  <c r="L98"/>
  <c r="K98"/>
  <c r="J98"/>
  <c r="I98"/>
  <c r="A98"/>
  <c r="M97"/>
  <c r="L97"/>
  <c r="K97"/>
  <c r="J97"/>
  <c r="I97"/>
  <c r="A97"/>
  <c r="M96"/>
  <c r="L96"/>
  <c r="K96"/>
  <c r="J96"/>
  <c r="I96"/>
  <c r="A96"/>
  <c r="M95"/>
  <c r="L95"/>
  <c r="K95"/>
  <c r="J95"/>
  <c r="I95"/>
  <c r="A95"/>
  <c r="M94"/>
  <c r="L94"/>
  <c r="K94"/>
  <c r="J94"/>
  <c r="I94"/>
  <c r="A94"/>
  <c r="M93"/>
  <c r="L93"/>
  <c r="K93"/>
  <c r="J93"/>
  <c r="I93"/>
  <c r="A93"/>
  <c r="M92"/>
  <c r="L92"/>
  <c r="K92"/>
  <c r="J92"/>
  <c r="I92"/>
  <c r="A92"/>
  <c r="M91"/>
  <c r="L91"/>
  <c r="K91"/>
  <c r="J91"/>
  <c r="I91"/>
  <c r="A91"/>
  <c r="M90"/>
  <c r="L90"/>
  <c r="K90"/>
  <c r="J90"/>
  <c r="I90"/>
  <c r="A90"/>
  <c r="M89"/>
  <c r="L89"/>
  <c r="K89"/>
  <c r="J89"/>
  <c r="I89"/>
  <c r="A89"/>
  <c r="M88"/>
  <c r="L88"/>
  <c r="K88"/>
  <c r="J88"/>
  <c r="I88"/>
  <c r="A88"/>
  <c r="M87"/>
  <c r="L87"/>
  <c r="K87"/>
  <c r="J87"/>
  <c r="I87"/>
  <c r="A87"/>
  <c r="M86"/>
  <c r="L86"/>
  <c r="K86"/>
  <c r="J86"/>
  <c r="I86"/>
  <c r="A86"/>
  <c r="M85"/>
  <c r="L85"/>
  <c r="K85"/>
  <c r="J85"/>
  <c r="I85"/>
  <c r="A85"/>
  <c r="M84"/>
  <c r="L84"/>
  <c r="K84"/>
  <c r="J84"/>
  <c r="I84"/>
  <c r="A84"/>
  <c r="M83"/>
  <c r="L83"/>
  <c r="K83"/>
  <c r="J83"/>
  <c r="I83"/>
  <c r="A83"/>
  <c r="M82"/>
  <c r="L82"/>
  <c r="K82"/>
  <c r="J82"/>
  <c r="I82"/>
  <c r="A82"/>
  <c r="M81"/>
  <c r="L81"/>
  <c r="K81"/>
  <c r="J81"/>
  <c r="I81"/>
  <c r="A81"/>
  <c r="M80"/>
  <c r="L80"/>
  <c r="K80"/>
  <c r="J80"/>
  <c r="I80"/>
  <c r="A80"/>
  <c r="M79"/>
  <c r="L79"/>
  <c r="K79"/>
  <c r="J79"/>
  <c r="I79"/>
  <c r="A79"/>
  <c r="M78"/>
  <c r="L78"/>
  <c r="K78"/>
  <c r="J78"/>
  <c r="I78"/>
  <c r="A78"/>
  <c r="M77"/>
  <c r="L77"/>
  <c r="K77"/>
  <c r="J77"/>
  <c r="I77"/>
  <c r="A77"/>
  <c r="M76"/>
  <c r="L76"/>
  <c r="K76"/>
  <c r="J76"/>
  <c r="I76"/>
  <c r="A76"/>
  <c r="M75"/>
  <c r="L75"/>
  <c r="K75"/>
  <c r="J75"/>
  <c r="I75"/>
  <c r="A75"/>
  <c r="M74"/>
  <c r="L74"/>
  <c r="K74"/>
  <c r="J74"/>
  <c r="I74"/>
  <c r="A74"/>
  <c r="M73"/>
  <c r="L73"/>
  <c r="K73"/>
  <c r="J73"/>
  <c r="I73"/>
  <c r="A73"/>
  <c r="M72"/>
  <c r="L72"/>
  <c r="K72"/>
  <c r="J72"/>
  <c r="I72"/>
  <c r="A72"/>
  <c r="M71"/>
  <c r="L71"/>
  <c r="K71"/>
  <c r="J71"/>
  <c r="I71"/>
  <c r="A71"/>
  <c r="M70"/>
  <c r="L70"/>
  <c r="K70"/>
  <c r="A70"/>
  <c r="M69"/>
  <c r="L69"/>
  <c r="K69"/>
  <c r="A69"/>
  <c r="M68"/>
  <c r="L68"/>
  <c r="K68"/>
  <c r="J68"/>
  <c r="I68"/>
  <c r="A68"/>
  <c r="M67"/>
  <c r="L67"/>
  <c r="K67"/>
  <c r="J67"/>
  <c r="I67"/>
  <c r="A67"/>
  <c r="M66"/>
  <c r="L66"/>
  <c r="K66"/>
  <c r="J66"/>
  <c r="I66"/>
  <c r="A66"/>
  <c r="M65"/>
  <c r="L65"/>
  <c r="K65"/>
  <c r="J65"/>
  <c r="I65"/>
  <c r="A65"/>
  <c r="M64"/>
  <c r="L64"/>
  <c r="K64"/>
  <c r="J64"/>
  <c r="I64"/>
  <c r="A64"/>
  <c r="M63"/>
  <c r="L63"/>
  <c r="K63"/>
  <c r="J63"/>
  <c r="I63"/>
  <c r="A63"/>
  <c r="M62"/>
  <c r="L62"/>
  <c r="K62"/>
  <c r="J62"/>
  <c r="I62"/>
  <c r="A62"/>
  <c r="M61"/>
  <c r="L61"/>
  <c r="K61"/>
  <c r="J61"/>
  <c r="I61"/>
  <c r="A61"/>
  <c r="M60"/>
  <c r="L60"/>
  <c r="K60"/>
  <c r="J60"/>
  <c r="I60"/>
  <c r="A60"/>
  <c r="M59"/>
  <c r="L59"/>
  <c r="K59"/>
  <c r="J59"/>
  <c r="I59"/>
  <c r="A59"/>
  <c r="M58"/>
  <c r="L58"/>
  <c r="K58"/>
  <c r="J58"/>
  <c r="A58"/>
  <c r="M57"/>
  <c r="L57"/>
  <c r="K57"/>
  <c r="J57"/>
  <c r="I57"/>
  <c r="A57"/>
  <c r="M56"/>
  <c r="L56"/>
  <c r="K56"/>
  <c r="J56"/>
  <c r="I56"/>
  <c r="A56"/>
  <c r="M55"/>
  <c r="L55"/>
  <c r="K55"/>
  <c r="J55"/>
  <c r="I55"/>
  <c r="A55"/>
  <c r="M54"/>
  <c r="L54"/>
  <c r="K54"/>
  <c r="J54"/>
  <c r="I54"/>
  <c r="A54"/>
  <c r="M53"/>
  <c r="L53"/>
  <c r="K53"/>
  <c r="J53"/>
  <c r="I53"/>
  <c r="A53"/>
  <c r="M52"/>
  <c r="L52"/>
  <c r="K52"/>
  <c r="J52"/>
  <c r="I52"/>
  <c r="A52"/>
  <c r="M51"/>
  <c r="L51"/>
  <c r="K51"/>
  <c r="J51"/>
  <c r="I51"/>
  <c r="A51"/>
  <c r="M50"/>
  <c r="L50"/>
  <c r="K50"/>
  <c r="J50"/>
  <c r="I50"/>
  <c r="A50"/>
  <c r="M49"/>
  <c r="L49"/>
  <c r="K49"/>
  <c r="J49"/>
  <c r="I49"/>
  <c r="A49"/>
  <c r="M48"/>
  <c r="L48"/>
  <c r="K48"/>
  <c r="J48"/>
  <c r="I48"/>
  <c r="A48"/>
  <c r="M47"/>
  <c r="L47"/>
  <c r="K47"/>
  <c r="J47"/>
  <c r="I47"/>
  <c r="A47"/>
  <c r="M46"/>
  <c r="L46"/>
  <c r="K46"/>
  <c r="J46"/>
  <c r="I46"/>
  <c r="A46"/>
  <c r="M45"/>
  <c r="L45"/>
  <c r="K45"/>
  <c r="J45"/>
  <c r="I45"/>
  <c r="A45"/>
  <c r="M44"/>
  <c r="L44"/>
  <c r="K44"/>
  <c r="J44"/>
  <c r="I44"/>
  <c r="A44"/>
  <c r="M43"/>
  <c r="L43"/>
  <c r="K43"/>
  <c r="J43"/>
  <c r="I43"/>
  <c r="A43"/>
  <c r="M42"/>
  <c r="L42"/>
  <c r="K42"/>
  <c r="J42"/>
  <c r="I42"/>
  <c r="A42"/>
  <c r="M41"/>
  <c r="L41"/>
  <c r="K41"/>
  <c r="J41"/>
  <c r="I41"/>
  <c r="A41"/>
  <c r="M40"/>
  <c r="L40"/>
  <c r="K40"/>
  <c r="J40"/>
  <c r="I40"/>
  <c r="A40"/>
  <c r="M39"/>
  <c r="L39"/>
  <c r="K39"/>
  <c r="J39"/>
  <c r="A39"/>
  <c r="M38"/>
  <c r="L38"/>
  <c r="K38"/>
  <c r="J38"/>
  <c r="I38"/>
  <c r="A38"/>
  <c r="M37"/>
  <c r="L37"/>
  <c r="K37"/>
  <c r="J37"/>
  <c r="I37"/>
  <c r="A37"/>
  <c r="M36"/>
  <c r="L36"/>
  <c r="K36"/>
  <c r="J36"/>
  <c r="I36"/>
  <c r="A36"/>
  <c r="M35"/>
  <c r="L35"/>
  <c r="K35"/>
  <c r="J35"/>
  <c r="I35"/>
  <c r="A35"/>
  <c r="M34"/>
  <c r="L34"/>
  <c r="K34"/>
  <c r="J34"/>
  <c r="I34"/>
  <c r="A34"/>
  <c r="M33"/>
  <c r="L33"/>
  <c r="K33"/>
  <c r="J33"/>
  <c r="I33"/>
  <c r="A33"/>
  <c r="M32"/>
  <c r="L32"/>
  <c r="K32"/>
  <c r="J32"/>
  <c r="I32"/>
  <c r="A32"/>
  <c r="M31"/>
  <c r="L31"/>
  <c r="K31"/>
  <c r="J31"/>
  <c r="I31"/>
  <c r="A31"/>
  <c r="M30"/>
  <c r="L30"/>
  <c r="K30"/>
  <c r="J30"/>
  <c r="I30"/>
  <c r="A30"/>
  <c r="M29"/>
  <c r="L29"/>
  <c r="K29"/>
  <c r="J29"/>
  <c r="I29"/>
  <c r="A29"/>
  <c r="M28"/>
  <c r="L28"/>
  <c r="K28"/>
  <c r="J28"/>
  <c r="I28"/>
  <c r="A28"/>
  <c r="M27"/>
  <c r="L27"/>
  <c r="K27"/>
  <c r="J27"/>
  <c r="I27"/>
  <c r="A27"/>
  <c r="M26"/>
  <c r="L26"/>
  <c r="K26"/>
  <c r="J26"/>
  <c r="I26"/>
  <c r="A26"/>
  <c r="M25"/>
  <c r="L25"/>
  <c r="K25"/>
  <c r="J25"/>
  <c r="I25"/>
  <c r="A25"/>
  <c r="M24"/>
  <c r="L24"/>
  <c r="K24"/>
  <c r="J24"/>
  <c r="I24"/>
  <c r="A24"/>
  <c r="M23"/>
  <c r="L23"/>
  <c r="K23"/>
  <c r="J23"/>
  <c r="I23"/>
  <c r="A23"/>
  <c r="M22"/>
  <c r="L22"/>
  <c r="K22"/>
  <c r="J22"/>
  <c r="I22"/>
  <c r="A22"/>
  <c r="M21"/>
  <c r="L21"/>
  <c r="K21"/>
  <c r="J21"/>
  <c r="I21"/>
  <c r="A21"/>
  <c r="M20"/>
  <c r="L20"/>
  <c r="K20"/>
  <c r="J20"/>
  <c r="I20"/>
  <c r="A20"/>
  <c r="M19"/>
  <c r="L19"/>
  <c r="K19"/>
  <c r="I19"/>
  <c r="A19"/>
  <c r="M18"/>
  <c r="L18"/>
  <c r="K18"/>
  <c r="J18"/>
  <c r="I18"/>
  <c r="A18"/>
  <c r="M17"/>
  <c r="L17"/>
  <c r="K17"/>
  <c r="J17"/>
  <c r="I17"/>
  <c r="A17"/>
  <c r="M16"/>
  <c r="L16"/>
  <c r="K16"/>
  <c r="J16"/>
  <c r="I16"/>
  <c r="A16"/>
  <c r="M15"/>
  <c r="L15"/>
  <c r="K15"/>
  <c r="J15"/>
  <c r="I15"/>
  <c r="A15"/>
  <c r="M14"/>
  <c r="L14"/>
  <c r="K14"/>
  <c r="J14"/>
  <c r="I14"/>
  <c r="A14"/>
  <c r="M13"/>
  <c r="L13"/>
  <c r="K13"/>
  <c r="J13"/>
  <c r="I13"/>
  <c r="A13"/>
  <c r="M12"/>
  <c r="L12"/>
  <c r="K12"/>
  <c r="J12"/>
  <c r="I12"/>
  <c r="A12"/>
  <c r="M11"/>
  <c r="L11"/>
  <c r="K11"/>
  <c r="J11"/>
  <c r="I11"/>
  <c r="A11"/>
  <c r="M10"/>
  <c r="L10"/>
  <c r="K10"/>
  <c r="J10"/>
  <c r="I10"/>
  <c r="A10"/>
  <c r="M9"/>
  <c r="L9"/>
  <c r="K9"/>
  <c r="J9"/>
  <c r="I9"/>
  <c r="A9"/>
  <c r="M8"/>
  <c r="L8"/>
  <c r="K8"/>
  <c r="J8"/>
  <c r="I8"/>
  <c r="A8"/>
  <c r="M7"/>
  <c r="L7"/>
  <c r="K7"/>
  <c r="J7"/>
  <c r="I7"/>
  <c r="A7"/>
  <c r="M6"/>
  <c r="K6"/>
  <c r="J6"/>
  <c r="I6"/>
  <c r="H6"/>
  <c r="G6"/>
  <c r="F6"/>
  <c r="E6"/>
  <c r="D6"/>
  <c r="C59" i="6"/>
  <c r="C58"/>
  <c r="C57"/>
  <c r="C56"/>
  <c r="C55"/>
  <c r="C54"/>
  <c r="C53"/>
  <c r="C52"/>
  <c r="C51"/>
  <c r="C50"/>
  <c r="C49"/>
  <c r="D48"/>
  <c r="C48"/>
  <c r="C47"/>
  <c r="C46"/>
  <c r="C45"/>
  <c r="E44"/>
  <c r="D44"/>
  <c r="C44"/>
  <c r="C43"/>
  <c r="C42"/>
  <c r="D41"/>
  <c r="C41"/>
  <c r="C40"/>
  <c r="C39"/>
  <c r="D38"/>
  <c r="C38"/>
  <c r="C37"/>
  <c r="C36"/>
  <c r="C35"/>
  <c r="C34"/>
  <c r="C33"/>
  <c r="E32"/>
  <c r="D32"/>
  <c r="C32"/>
  <c r="B32"/>
  <c r="C31"/>
  <c r="D30"/>
  <c r="C30"/>
  <c r="C29"/>
  <c r="D28"/>
  <c r="C28"/>
  <c r="C27"/>
  <c r="C26"/>
  <c r="D25"/>
  <c r="C25"/>
  <c r="C24"/>
  <c r="D23"/>
  <c r="C23"/>
  <c r="C22"/>
  <c r="C21"/>
  <c r="C20"/>
  <c r="C19"/>
  <c r="D18"/>
  <c r="C18"/>
  <c r="C17"/>
  <c r="C16"/>
  <c r="C15"/>
  <c r="C14"/>
  <c r="C13"/>
  <c r="C12"/>
  <c r="D11"/>
  <c r="C11"/>
  <c r="C10"/>
  <c r="C9"/>
  <c r="C8"/>
  <c r="E7"/>
  <c r="D7"/>
  <c r="C7"/>
  <c r="B7"/>
  <c r="E6"/>
  <c r="D6"/>
  <c r="C6"/>
  <c r="B6"/>
  <c r="C45" i="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E6"/>
  <c r="D6"/>
  <c r="C6"/>
  <c r="B6"/>
  <c r="H11" i="4"/>
  <c r="H10"/>
  <c r="H9"/>
  <c r="G9"/>
  <c r="H8"/>
  <c r="G8"/>
  <c r="H6"/>
  <c r="G6"/>
  <c r="F6"/>
  <c r="E6"/>
  <c r="D6"/>
  <c r="C6"/>
  <c r="H5"/>
  <c r="G5"/>
  <c r="F5"/>
  <c r="E5"/>
  <c r="D5"/>
  <c r="C5"/>
  <c r="G60" i="3"/>
  <c r="F60"/>
  <c r="G59"/>
  <c r="F59"/>
  <c r="G58"/>
  <c r="F58"/>
  <c r="G57"/>
  <c r="F57"/>
  <c r="G55"/>
  <c r="G54"/>
  <c r="F54"/>
  <c r="G53"/>
  <c r="F53"/>
  <c r="G52"/>
  <c r="F52"/>
  <c r="G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G40"/>
  <c r="F40"/>
  <c r="G39"/>
  <c r="F39"/>
  <c r="G38"/>
  <c r="F38"/>
  <c r="E38"/>
  <c r="D38"/>
  <c r="C38"/>
  <c r="B38"/>
  <c r="G37"/>
  <c r="F37"/>
  <c r="G36"/>
  <c r="F36"/>
  <c r="G35"/>
  <c r="G34"/>
  <c r="F34"/>
  <c r="G33"/>
  <c r="F33"/>
  <c r="G32"/>
  <c r="F32"/>
  <c r="G31"/>
  <c r="F31"/>
  <c r="G30"/>
  <c r="F30"/>
  <c r="G29"/>
  <c r="F29"/>
  <c r="G28"/>
  <c r="G27"/>
  <c r="F27"/>
  <c r="G26"/>
  <c r="G25"/>
  <c r="G24"/>
  <c r="F24"/>
  <c r="E24"/>
  <c r="D24"/>
  <c r="C24"/>
  <c r="B24"/>
  <c r="G23"/>
  <c r="F23"/>
  <c r="G22"/>
  <c r="F22"/>
  <c r="G21"/>
  <c r="F21"/>
  <c r="G20"/>
  <c r="F20"/>
  <c r="F19"/>
  <c r="F18"/>
  <c r="F17"/>
  <c r="F16"/>
  <c r="G15"/>
  <c r="F15"/>
  <c r="G14"/>
  <c r="F14"/>
  <c r="G13"/>
  <c r="F13"/>
  <c r="G12"/>
  <c r="F12"/>
  <c r="G11"/>
  <c r="F11"/>
  <c r="G10"/>
  <c r="F10"/>
  <c r="E10"/>
  <c r="D10"/>
  <c r="C10"/>
  <c r="B10"/>
  <c r="G9"/>
  <c r="F9"/>
  <c r="G8"/>
  <c r="F8"/>
  <c r="G7"/>
  <c r="F7"/>
  <c r="D7"/>
  <c r="C7"/>
  <c r="B7"/>
  <c r="G6"/>
  <c r="F6"/>
  <c r="E6"/>
  <c r="D6"/>
  <c r="C6"/>
  <c r="B6"/>
  <c r="G5"/>
  <c r="F5"/>
  <c r="E5"/>
  <c r="D5"/>
  <c r="C5"/>
  <c r="B5"/>
  <c r="I31" i="2"/>
  <c r="I30"/>
  <c r="H30"/>
  <c r="H29"/>
  <c r="H28"/>
  <c r="I27"/>
  <c r="H27"/>
  <c r="H26"/>
  <c r="I25"/>
  <c r="H25"/>
  <c r="I24"/>
  <c r="H24"/>
  <c r="I23"/>
  <c r="H23"/>
  <c r="I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6"/>
  <c r="H6"/>
  <c r="G6"/>
  <c r="F6"/>
  <c r="E6"/>
  <c r="D6"/>
  <c r="C6"/>
  <c r="B6"/>
  <c r="I29" i="1"/>
  <c r="H29"/>
  <c r="G29"/>
  <c r="F29"/>
  <c r="I28"/>
  <c r="H28"/>
  <c r="G28"/>
  <c r="I27"/>
  <c r="H27"/>
  <c r="I26"/>
  <c r="H26"/>
  <c r="G26"/>
  <c r="I25"/>
  <c r="H25"/>
  <c r="G25"/>
  <c r="I24"/>
  <c r="H24"/>
  <c r="G24"/>
  <c r="I23"/>
  <c r="H23"/>
  <c r="G23"/>
  <c r="F23"/>
  <c r="E23"/>
  <c r="D23"/>
  <c r="C23"/>
  <c r="I22"/>
  <c r="H22"/>
  <c r="I21"/>
  <c r="H21"/>
  <c r="G21"/>
  <c r="I20"/>
  <c r="H20"/>
  <c r="G20"/>
  <c r="I19"/>
  <c r="H19"/>
  <c r="G19"/>
  <c r="I18"/>
  <c r="H18"/>
  <c r="G18"/>
  <c r="I17"/>
  <c r="I16"/>
  <c r="H16"/>
  <c r="G16"/>
  <c r="I15"/>
  <c r="H15"/>
  <c r="G15"/>
  <c r="I14"/>
  <c r="H14"/>
  <c r="G14"/>
  <c r="I13"/>
  <c r="H13"/>
  <c r="G13"/>
  <c r="I12"/>
  <c r="H12"/>
  <c r="G12"/>
  <c r="I11"/>
  <c r="H11"/>
  <c r="G11"/>
  <c r="I10"/>
  <c r="H10"/>
  <c r="G10"/>
  <c r="I9"/>
  <c r="H9"/>
  <c r="G9"/>
  <c r="I8"/>
  <c r="H8"/>
  <c r="G8"/>
  <c r="I7"/>
  <c r="H7"/>
  <c r="G7"/>
  <c r="F7"/>
  <c r="E7"/>
  <c r="D7"/>
  <c r="C7"/>
  <c r="I6"/>
  <c r="H6"/>
  <c r="G6"/>
  <c r="F6"/>
  <c r="E6"/>
  <c r="D6"/>
  <c r="C6"/>
</calcChain>
</file>

<file path=xl/sharedStrings.xml><?xml version="1.0" encoding="utf-8"?>
<sst xmlns="http://schemas.openxmlformats.org/spreadsheetml/2006/main" count="1913" uniqueCount="1492">
  <si>
    <t>附件2</t>
  </si>
  <si>
    <t>酉阳自治县2020年一般公共预算收入决算情况表</t>
  </si>
  <si>
    <t>单位：万元</t>
  </si>
  <si>
    <t>项　　目</t>
  </si>
  <si>
    <t>预算数</t>
  </si>
  <si>
    <t>调整预算数</t>
  </si>
  <si>
    <t>决算数</t>
  </si>
  <si>
    <t>上年决算数</t>
  </si>
  <si>
    <t>决算数为预算数的%</t>
  </si>
  <si>
    <t>决算数为上年决算数的%</t>
  </si>
  <si>
    <t>一般公共预算收入</t>
  </si>
  <si>
    <t>一、税收收入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</si>
  <si>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</si>
  <si>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</si>
  <si>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</si>
  <si>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</si>
  <si>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</si>
  <si>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</si>
  <si>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</si>
  <si>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</si>
  <si>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</si>
  <si>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</si>
  <si>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</si>
  <si>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</si>
  <si>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烟叶税</t>
  </si>
  <si>
    <t>环境保护税</t>
  </si>
  <si>
    <t>其他税收收入</t>
  </si>
  <si>
    <t>二、非税收入</t>
  </si>
  <si>
    <t>专项收入</t>
  </si>
  <si>
    <t>行政事业性收费收入</t>
  </si>
  <si>
    <t>罚没收入</t>
  </si>
  <si>
    <t>国有资本经营收入</t>
  </si>
  <si>
    <t>国有资源(资产)有偿使用收入</t>
  </si>
  <si>
    <t>其他收入</t>
  </si>
  <si>
    <t>附件3</t>
  </si>
  <si>
    <t>酉阳自治县2020年一般公共预算支出决算情况表</t>
  </si>
  <si>
    <t>调整   
预算数</t>
  </si>
  <si>
    <t>其中：</t>
  </si>
  <si>
    <r>
      <rPr>
        <sz val="10"/>
        <color indexed="8"/>
        <rFont val="方正黑体_GBK"/>
        <charset val="134"/>
      </rPr>
      <t>决算数为预算数的</t>
    </r>
    <r>
      <rPr>
        <sz val="10"/>
        <color indexed="8"/>
        <rFont val="方正黑体_GBK"/>
        <charset val="134"/>
      </rPr>
      <t>%</t>
    </r>
  </si>
  <si>
    <r>
      <rPr>
        <sz val="10"/>
        <color indexed="8"/>
        <rFont val="方正黑体_GBK"/>
        <charset val="134"/>
      </rPr>
      <t>决算数为上年决算数的</t>
    </r>
    <r>
      <rPr>
        <sz val="10"/>
        <color indexed="8"/>
        <rFont val="方正黑体_GBK"/>
        <charset val="134"/>
      </rPr>
      <t>%</t>
    </r>
  </si>
  <si>
    <t>县本级</t>
  </si>
  <si>
    <t>乡镇级</t>
  </si>
  <si>
    <t>一般公共预算支出</t>
  </si>
  <si>
    <t>一、一般公共服务支出</t>
  </si>
  <si>
    <t>二、外交支出</t>
  </si>
  <si>
    <t>三、国防支出</t>
  </si>
  <si>
    <t>二、公共安全支出</t>
  </si>
  <si>
    <t>三、教育支出</t>
  </si>
  <si>
    <t>四、科学技术支出</t>
  </si>
  <si>
    <t>五、文化旅游体育与传媒支出</t>
  </si>
  <si>
    <t>六、社会保障和就业支出</t>
  </si>
  <si>
    <t>七、卫生健康支出</t>
  </si>
  <si>
    <t>八、节能环保支出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</si>
  <si>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</si>
  <si>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</si>
  <si>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</si>
  <si>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</si>
  <si>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</si>
  <si>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</si>
  <si>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十七、援助其他地区支出</t>
  </si>
  <si>
    <t>十五、自然资源海洋气象等支出</t>
  </si>
  <si>
    <t>十六、住房保障支出</t>
  </si>
  <si>
    <t>十七、粮油物资储备支出</t>
  </si>
  <si>
    <t>十八、灾害防治及应急管理支出</t>
  </si>
  <si>
    <t>十九、预备费</t>
  </si>
  <si>
    <t>二十、其他支出</t>
  </si>
  <si>
    <t>二十一、债务付息支出</t>
  </si>
  <si>
    <t>二十二、债务发行费用支出</t>
  </si>
  <si>
    <t>附件4</t>
  </si>
  <si>
    <r>
      <rPr>
        <sz val="10"/>
        <color indexed="8"/>
        <rFont val="方正黑体_GBK"/>
        <charset val="134"/>
      </rPr>
      <t>收</t>
    </r>
    <r>
      <rPr>
        <sz val="10"/>
        <color indexed="8"/>
        <rFont val="Times New Roman"/>
        <family val="1"/>
      </rPr>
      <t xml:space="preserve">   </t>
    </r>
    <r>
      <rPr>
        <sz val="10"/>
        <color indexed="8"/>
        <rFont val="方正黑体_GBK"/>
        <charset val="134"/>
      </rPr>
      <t>入</t>
    </r>
  </si>
  <si>
    <r>
      <rPr>
        <sz val="10"/>
        <color indexed="8"/>
        <rFont val="方正黑体_GBK"/>
        <charset val="134"/>
      </rPr>
      <t>决算数为预算数的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</si>
  <si>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方正黑体_GBK"/>
        <charset val="134"/>
      </rPr>
      <t>决算数为上年决算数的</t>
    </r>
    <r>
      <rPr>
        <sz val="10"/>
        <color indexed="8"/>
        <rFont val="Times New Roman"/>
        <family val="1"/>
      </rPr>
      <t>%</t>
    </r>
  </si>
  <si>
    <t>转移性收入合计</t>
  </si>
  <si>
    <t>一、上级补助收入</t>
  </si>
  <si>
    <t>（一）返还性收入</t>
  </si>
  <si>
    <t xml:space="preserve"> 增值税和消费税税收返还收入 </t>
  </si>
  <si>
    <t xml:space="preserve"> 所得税基数返还收入</t>
  </si>
  <si>
    <t>（二）一般性转移支付收入</t>
  </si>
  <si>
    <t>体制补助收入</t>
  </si>
  <si>
    <t>均衡性转移支付收入</t>
  </si>
  <si>
    <t>老少边穷转移支付收入</t>
  </si>
  <si>
    <t>县级基本财力保障机制奖补资金收入</t>
  </si>
  <si>
    <t>结算补助收入</t>
  </si>
  <si>
    <t>基层公检法司转移支付收入</t>
  </si>
  <si>
    <t>义务教育等转移支付收入</t>
  </si>
  <si>
    <t>城乡居民医疗保险转移支付收入</t>
  </si>
  <si>
    <t>农村综合改革转移支付收入</t>
  </si>
  <si>
    <t>产粮(油)大县奖励资金收入</t>
  </si>
  <si>
    <t>重点生态功能区转移支付收入</t>
  </si>
  <si>
    <t>固定数额补助</t>
  </si>
  <si>
    <t>其他一般性转移支付收入</t>
  </si>
  <si>
    <t>（三）共同财政事权转移支付收入</t>
  </si>
  <si>
    <t>一般公共服务共同财政事权转移支付收入</t>
  </si>
  <si>
    <t xml:space="preserve">公共安全共同财政事权转移支付收入  </t>
  </si>
  <si>
    <t xml:space="preserve">教育共同财政事权转移支付收入  </t>
  </si>
  <si>
    <t>科学技术共同财政事权转移支付收入</t>
  </si>
  <si>
    <t xml:space="preserve">文化旅游体育与传媒共同财政事权转移支付收入  </t>
  </si>
  <si>
    <t xml:space="preserve">社会保障和就业共同财政事权转移支付收入  </t>
  </si>
  <si>
    <t xml:space="preserve">医疗卫生共同财政事权转移支付收入  </t>
  </si>
  <si>
    <t xml:space="preserve">节能环保共同财政事权转移支付收入  </t>
  </si>
  <si>
    <t xml:space="preserve">城乡社区共同财政事权转移支付收入  </t>
  </si>
  <si>
    <t xml:space="preserve">农林水共同财政事权转移支付收入  </t>
  </si>
  <si>
    <t>交通共同财政事权转移支付支出</t>
  </si>
  <si>
    <t xml:space="preserve">住房保障共同财政事权转移支付收入  </t>
  </si>
  <si>
    <t>其他共同财政事权转移支付支出</t>
  </si>
  <si>
    <t>（四）专项转移支付收入</t>
  </si>
  <si>
    <t>一般公共服务</t>
  </si>
  <si>
    <t>教育</t>
  </si>
  <si>
    <t>科学技术</t>
  </si>
  <si>
    <t>文化旅游体育与传媒</t>
  </si>
  <si>
    <t>社会保障和就业</t>
  </si>
  <si>
    <t>卫生健康</t>
  </si>
  <si>
    <t>节能环保</t>
  </si>
  <si>
    <t>城乡社区</t>
  </si>
  <si>
    <t>农林水</t>
  </si>
  <si>
    <t>交通运输</t>
  </si>
  <si>
    <t>资源勘探信息等</t>
  </si>
  <si>
    <t>商业服务业等事务</t>
  </si>
  <si>
    <t>金融</t>
  </si>
  <si>
    <t>自然资源海洋气象等</t>
  </si>
  <si>
    <t>住房保障</t>
  </si>
  <si>
    <t>灾害防治及应急管理支出</t>
  </si>
  <si>
    <t>粮油物资储备事务</t>
  </si>
  <si>
    <t>其他支出</t>
  </si>
  <si>
    <t>二、债券转贷收入</t>
  </si>
  <si>
    <t>三、上年结转</t>
  </si>
  <si>
    <t>四、调入预算稳定调节基金</t>
  </si>
  <si>
    <t>五、调入资金</t>
  </si>
  <si>
    <t>附件5</t>
  </si>
  <si>
    <t>酉阳自治县2020年一般公共预算转移性支出决算明细表</t>
  </si>
  <si>
    <t>较上年增长</t>
  </si>
  <si>
    <t>支出</t>
  </si>
  <si>
    <t>转移性支出合计</t>
  </si>
  <si>
    <t>一、上解上级支出</t>
  </si>
  <si>
    <t>（一）体制上解</t>
  </si>
  <si>
    <t>（二）专项上解</t>
  </si>
  <si>
    <t>二、债券还本支出</t>
  </si>
  <si>
    <t>三、结转下年支出</t>
  </si>
  <si>
    <t>四、安排预算稳定调节基金</t>
  </si>
  <si>
    <t>五、调出资金</t>
  </si>
  <si>
    <t>附件6</t>
  </si>
  <si>
    <t>酉阳自治县2020年对乡镇（街道）转移支付分地区决算表</t>
  </si>
  <si>
    <t>地区</t>
  </si>
  <si>
    <t>2020年
预算数</t>
  </si>
  <si>
    <t>2020年执行数</t>
  </si>
  <si>
    <t>小计</t>
  </si>
  <si>
    <t>一般公共
预算</t>
  </si>
  <si>
    <t>政府性
基金预算</t>
  </si>
  <si>
    <t>合计</t>
  </si>
  <si>
    <t>桃花源街道办事处</t>
  </si>
  <si>
    <t>钟多街道办事处</t>
  </si>
  <si>
    <t>龙潭镇</t>
  </si>
  <si>
    <t>麻旺镇</t>
  </si>
  <si>
    <t>泔溪镇</t>
  </si>
  <si>
    <t>酉酬镇</t>
  </si>
  <si>
    <t>大溪镇</t>
  </si>
  <si>
    <t>酉水河镇</t>
  </si>
  <si>
    <t>兴隆镇</t>
  </si>
  <si>
    <t>黑水镇</t>
  </si>
  <si>
    <t>苍岭镇</t>
  </si>
  <si>
    <t>龚滩镇</t>
  </si>
  <si>
    <t>丁市镇</t>
  </si>
  <si>
    <t>小河镇</t>
  </si>
  <si>
    <t>李溪镇</t>
  </si>
  <si>
    <t>板溪镇</t>
  </si>
  <si>
    <t>涂市镇</t>
  </si>
  <si>
    <t>铜鼓镇</t>
  </si>
  <si>
    <t>车田乡</t>
  </si>
  <si>
    <t>腴地乡</t>
  </si>
  <si>
    <t>可大乡</t>
  </si>
  <si>
    <t>偏柏乡</t>
  </si>
  <si>
    <t>五福乡</t>
  </si>
  <si>
    <t>木叶乡</t>
  </si>
  <si>
    <t>毛坝乡</t>
  </si>
  <si>
    <t>花田乡</t>
  </si>
  <si>
    <t>庙溪乡</t>
  </si>
  <si>
    <t>浪坪乡</t>
  </si>
  <si>
    <t>双泉乡</t>
  </si>
  <si>
    <t>清泉乡</t>
  </si>
  <si>
    <t>两罾乡</t>
  </si>
  <si>
    <t>后坪乡</t>
  </si>
  <si>
    <t>天馆乡</t>
  </si>
  <si>
    <t>宜居乡</t>
  </si>
  <si>
    <t>万木镇</t>
  </si>
  <si>
    <t>楠木乡</t>
  </si>
  <si>
    <t>板桥乡</t>
  </si>
  <si>
    <t>官清乡</t>
  </si>
  <si>
    <t>南腰界镇</t>
  </si>
  <si>
    <t>附表7：</t>
  </si>
  <si>
    <t>酉阳自治县2020年对乡镇（街道）转移支付分项目执行情况表</t>
  </si>
  <si>
    <t>2020年预算数</t>
  </si>
  <si>
    <t>一、一般性转移支付</t>
  </si>
  <si>
    <t>　1.基本支出（工资福利支出、对个人家庭的补助、商品服务支出）</t>
  </si>
  <si>
    <t>　2.经常性专项（社会事业发展支出、乡镇人大代表活动经费、基层武装工作经费、乡镇食品快速检验检测经费等）</t>
  </si>
  <si>
    <t>　3.村（社区）服务群众专项经费</t>
  </si>
  <si>
    <t>　4.新型冠状病毒防治防控经费</t>
  </si>
  <si>
    <t>　5.非税收入安排（垃圾处置费、计生社会事业发展、安全罚没收入、林业行政事业收费、非税捐赠收入用于脱贫攻坚、城市建设管理与维护等）</t>
  </si>
  <si>
    <t>　6.离任村干部、老党员生活补助</t>
  </si>
  <si>
    <t>　7.扶贫支出（驻村工作队驻村补助、第一书记（驻村工作队队长）工作经费）</t>
  </si>
  <si>
    <t>　8.村级支出</t>
  </si>
  <si>
    <t>　9.生态环保支出（水源地保护经费、小坝垃圾处置费、河长制工作经费）</t>
  </si>
  <si>
    <t>　10.社会保障支出（民政优抚、特困人员、三项补贴、孤儿基本生活、龙潭水泥厂职工生活补助、低保、残军药费、集体企业生活补助等）</t>
  </si>
  <si>
    <t>　11.林业生态保护恢复资金（天保及生态护林员工资、长江流域禁捕）</t>
  </si>
  <si>
    <t>　12.生猪调出大县奖励资金（动物疫病强制扑杀补助和布置工作经费、调出大县奖励资金等）</t>
  </si>
  <si>
    <t>　13.水利救灾项目资金</t>
  </si>
  <si>
    <t>　14.林业改革发展资金（国土绿化提升行动特色经济林）</t>
  </si>
  <si>
    <t>　15.文化支出（2020年美术馆、图书馆、文化馆（站）免费开放专项资金）</t>
  </si>
  <si>
    <t>　16.公益性岗位补贴</t>
  </si>
  <si>
    <t>　17.困难群众救助补助资金(价格临时补贴、高龄老人补贴)</t>
  </si>
  <si>
    <t>　18.民政事务管理(民政工作以奖代补资金、农村社区养老服务站建、31665部队执行任务官兵家属慰问金)</t>
  </si>
  <si>
    <t>　19.元旦春节送温暖活动资金</t>
  </si>
  <si>
    <r>
      <rPr>
        <sz val="10"/>
        <color theme="1"/>
        <rFont val="方正楷体_GBK"/>
        <charset val="134"/>
      </rPr>
      <t>　20</t>
    </r>
    <r>
      <rPr>
        <sz val="10"/>
        <color rgb="FF000000"/>
        <rFont val="方正楷体_GBK"/>
        <charset val="134"/>
      </rPr>
      <t>.计划生育项目资金(“关爱女孩”助学工程2019年秋季生活补贴、2020年春季助学工程生活补贴)</t>
    </r>
  </si>
  <si>
    <t>　21.残疾人事业发展补助资金（贫困残疾人脱贫攻坚“百日大会战”、残疾人托养等资金）</t>
  </si>
  <si>
    <t>　22.2020年乡镇人口普查工作经费</t>
  </si>
  <si>
    <t>　23.地质灾害防治经费及应急维稳资金</t>
  </si>
  <si>
    <t>　24.五福镇大河坝高标准农田建设项目遗留问题所需经费</t>
  </si>
  <si>
    <t>二、专项转移支付</t>
  </si>
  <si>
    <t>　1.文化文物支出（中央补助地方公共文化服务体系建设戏曲进乡村专项资金）</t>
  </si>
  <si>
    <t>　2.地质灾害防治经费(暴雨洪涝灾害救灾应急补助、2020年自然灾害防治体系建设补助)</t>
  </si>
  <si>
    <t>　3.工程建设资金（足球场建设项目、水毁抢险保通资金用于楼房村道桥梁修建）</t>
  </si>
  <si>
    <t>　4.基建投资用于易地扶贫搬迁（十三五易地扶贫搬迁）</t>
  </si>
  <si>
    <t>　5.2020年水利工程项目（含2020年特色效益农业建设项目资金）</t>
  </si>
  <si>
    <t>　6.林业生态保护恢复资金（2020年岩溶地区石漠化综合治理工程、森林植被恢复费返还、林业改革发展资金)</t>
  </si>
  <si>
    <t>　7.农村公路建设资金</t>
  </si>
  <si>
    <t>　8.农村综合改革转移支付(2020年特色效益农业建设项目、档立卡贫困人口生态护林员选聘项目、农村入户便道项目)</t>
  </si>
  <si>
    <t>　9.农业生产发展资金（2020年建档立卡贫困人口生态护林员选聘项目、农村集体产权制度改革试点项目、一二三产业融合项目、官楠村何家垭口青脆李、冰糖李产业发展项目资金）</t>
  </si>
  <si>
    <t>　10.畜禽粪污综合治理</t>
  </si>
  <si>
    <t>　11.2020年特色效益农业建设项目资金</t>
  </si>
  <si>
    <t>　12.自然灾害救助（2020年中央和市级自然灾害救灾救助补助资金、水利救灾项目、因灾倒损房屋恢复重建资金）</t>
  </si>
  <si>
    <t>　13.解决安信公司转型发展奖补资金</t>
  </si>
  <si>
    <t>　14.渤海村5组团山乡村基础设施建设</t>
  </si>
  <si>
    <t>　15.大中型水库移民后期扶持资金</t>
  </si>
  <si>
    <t>　16.财政专项扶贫资金（贫困残疾人D级危房无障碍改造项目资金、2020年特色效益农业建设、村集体经济项目资金、2020年贫困户到户产业项目资金、2020年市级扶贫财力补助资金等）</t>
  </si>
  <si>
    <t>　17.基层政权建设（便民服务中心）</t>
  </si>
  <si>
    <r>
      <rPr>
        <sz val="10"/>
        <color theme="1"/>
        <rFont val="方正楷体_GBK"/>
        <charset val="134"/>
      </rPr>
      <t>　18</t>
    </r>
    <r>
      <rPr>
        <sz val="10"/>
        <color rgb="FF000000"/>
        <rFont val="方正楷体_GBK"/>
        <charset val="134"/>
      </rPr>
      <t>.酉阳对口帮扶项目资金</t>
    </r>
  </si>
  <si>
    <t>　19.2020年深度脱贫攻坚与乡村振兴衔接试点项目资金</t>
  </si>
  <si>
    <t>　20.农业综合土地治理项目（2020年中央农田建设补助资金、深度脱贫攻坚与乡村振兴衔接试点项目资金）</t>
  </si>
  <si>
    <t>　21.2020年中央彩票公益金部分项目资金</t>
  </si>
  <si>
    <t>　22.教育支出（和平村八百小学综合楼建设项目资金）</t>
  </si>
  <si>
    <t>　23.2020年第三批以工代赈项目资金计划的通知—可大村至程香村上坝路段改扩建项目</t>
  </si>
  <si>
    <r>
      <rPr>
        <sz val="10"/>
        <color theme="1"/>
        <rFont val="方正楷体_GBK"/>
        <charset val="134"/>
      </rPr>
      <t>　24</t>
    </r>
    <r>
      <rPr>
        <sz val="10"/>
        <color rgb="FF000000"/>
        <rFont val="方正楷体_GBK"/>
        <charset val="134"/>
      </rPr>
      <t>.2020年城镇老旧小区改造项目资金</t>
    </r>
  </si>
  <si>
    <t>　25.生态环保支出（农村生活垃圾治理资金、农村生活垃圾前段收集保洁基本运行及农村生活垃圾分类村建设、乡镇垃圾中转站运行、地质灾害防治经费、不稳定斜坡应急排危整治、林业改革发展资金、2020年农村危旧房改造补助资金等）</t>
  </si>
  <si>
    <t>　26.少数民族发展资金（第三批2020年特色效益农业建设项目资金）</t>
  </si>
  <si>
    <t>　27.2020年第三批以工代赈项目资金计划的通知—可大村至程香村上坝路段改扩建项目</t>
  </si>
  <si>
    <t>附件8</t>
  </si>
  <si>
    <t>酉阳自治县2020年一般公共预算支出决算表</t>
  </si>
  <si>
    <t>科目级次</t>
  </si>
  <si>
    <t>功能分类编码</t>
  </si>
  <si>
    <t>项目</t>
  </si>
  <si>
    <t>19年决算数</t>
  </si>
  <si>
    <r>
      <rPr>
        <sz val="10"/>
        <rFont val="方正黑体_GBK"/>
        <charset val="134"/>
      </rPr>
      <t>决算数为预算数的</t>
    </r>
    <r>
      <rPr>
        <sz val="10"/>
        <rFont val="Times New Roman"/>
        <family val="1"/>
      </rPr>
      <t>%</t>
    </r>
  </si>
  <si>
    <r>
      <rPr>
        <sz val="10"/>
        <rFont val="方正黑体_GBK"/>
        <charset val="134"/>
      </rPr>
      <t>决算数为上年决算数的</t>
    </r>
    <r>
      <rPr>
        <sz val="10"/>
        <rFont val="Times New Roman"/>
        <family val="1"/>
      </rPr>
      <t>%</t>
    </r>
  </si>
  <si>
    <t xml:space="preserve">  一般公共服务支出</t>
  </si>
  <si>
    <t>人大事务</t>
  </si>
  <si>
    <t xml:space="preserve">  行政运行</t>
  </si>
  <si>
    <t xml:space="preserve">  一般行政管理事务</t>
  </si>
  <si>
    <t xml:space="preserve">      机关服务</t>
  </si>
  <si>
    <t xml:space="preserve">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</si>
  <si>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</si>
  <si>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</si>
  <si>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</si>
  <si>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代表工作</t>
  </si>
  <si>
    <t xml:space="preserve">      人大信访工作</t>
  </si>
  <si>
    <t xml:space="preserve">  事业运行</t>
  </si>
  <si>
    <t xml:space="preserve">  其他人大事务支出</t>
  </si>
  <si>
    <t>政协事务</t>
  </si>
  <si>
    <t xml:space="preserve">  政协会议</t>
  </si>
  <si>
    <t xml:space="preserve">  委员视察</t>
  </si>
  <si>
    <t xml:space="preserve">  参政议政</t>
  </si>
  <si>
    <t xml:space="preserve">      其他政协事务支出</t>
  </si>
  <si>
    <t>政府办公厅(室)及相关机构事务</t>
  </si>
  <si>
    <t xml:space="preserve">  机关服务</t>
  </si>
  <si>
    <t xml:space="preserve">      专项服务</t>
  </si>
  <si>
    <t xml:space="preserve">      专项业务活动</t>
  </si>
  <si>
    <t xml:space="preserve">      政务公开审批</t>
  </si>
  <si>
    <t xml:space="preserve">  信访事务</t>
  </si>
  <si>
    <t xml:space="preserve">      参事事务</t>
  </si>
  <si>
    <t xml:space="preserve">  其他政府办公厅(室)及相关机构事务支出</t>
  </si>
  <si>
    <t>发展与改革事务</t>
  </si>
  <si>
    <t xml:space="preserve">      一般行政管理事务</t>
  </si>
  <si>
    <t xml:space="preserve">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</si>
  <si>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</si>
  <si>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</si>
  <si>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</si>
  <si>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物价管理</t>
  </si>
  <si>
    <t xml:space="preserve">  其他发展与改革事务支出</t>
  </si>
  <si>
    <t>统计信息事务</t>
  </si>
  <si>
    <t xml:space="preserve">      信息事务</t>
  </si>
  <si>
    <t xml:space="preserve">  专项统计业务</t>
  </si>
  <si>
    <t xml:space="preserve">      统计管理</t>
  </si>
  <si>
    <t xml:space="preserve">  专项普查活动</t>
  </si>
  <si>
    <t xml:space="preserve">  统计抽样调查</t>
  </si>
  <si>
    <t xml:space="preserve">  其他统计信息事务支出</t>
  </si>
  <si>
    <t>财政事务</t>
  </si>
  <si>
    <t xml:space="preserve">      预算改革业务</t>
  </si>
  <si>
    <t xml:space="preserve">      财政国库业务</t>
  </si>
  <si>
    <t xml:space="preserve">  财政监察</t>
  </si>
  <si>
    <t xml:space="preserve">  信息化建设</t>
  </si>
  <si>
    <t xml:space="preserve">  财政委托业务支出</t>
  </si>
  <si>
    <t xml:space="preserve">      其他财政事务支出</t>
  </si>
  <si>
    <t xml:space="preserve">    税收事务</t>
  </si>
  <si>
    <t xml:space="preserve">      行政运行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</si>
  <si>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</si>
  <si>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</si>
  <si>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</si>
  <si>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</si>
  <si>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</si>
  <si>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信息化建设</t>
  </si>
  <si>
    <t xml:space="preserve">      事业运行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</si>
  <si>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</si>
  <si>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</si>
  <si>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</si>
  <si>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</si>
  <si>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</si>
  <si>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</si>
  <si>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</si>
  <si>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</si>
  <si>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</si>
  <si>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</si>
  <si>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</si>
  <si>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</si>
  <si>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</si>
  <si>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>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</si>
  <si>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</si>
  <si>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</si>
  <si>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</si>
  <si>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</si>
  <si>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其他人力资源事务支出</t>
  </si>
  <si>
    <t>纪检监察事务</t>
  </si>
  <si>
    <t xml:space="preserve">      大案要案查处</t>
  </si>
  <si>
    <t xml:space="preserve">      派驻派出机构</t>
  </si>
  <si>
    <t xml:space="preserve">      中央巡视</t>
  </si>
  <si>
    <t xml:space="preserve">  其他纪检监察事务支出</t>
  </si>
  <si>
    <t>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</si>
  <si>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</si>
  <si>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</si>
  <si>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</si>
  <si>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</si>
  <si>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招商引资</t>
  </si>
  <si>
    <t xml:space="preserve">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</si>
  <si>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</si>
  <si>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</si>
  <si>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</si>
  <si>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</si>
  <si>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</si>
  <si>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</si>
  <si>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</si>
  <si>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</si>
  <si>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</si>
  <si>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</si>
  <si>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>民族事务</t>
  </si>
  <si>
    <t xml:space="preserve">      民族工作专项</t>
  </si>
  <si>
    <t xml:space="preserve">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</si>
  <si>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</si>
  <si>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</si>
  <si>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</si>
  <si>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</si>
  <si>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>档案事务</t>
  </si>
  <si>
    <t xml:space="preserve">  档案馆</t>
  </si>
  <si>
    <t xml:space="preserve">  其他档案事务支出</t>
  </si>
  <si>
    <t>民主党派及工商联事务</t>
  </si>
  <si>
    <t xml:space="preserve">      参政议政</t>
  </si>
  <si>
    <t xml:space="preserve">      其他民主党派及工商联事务支出</t>
  </si>
  <si>
    <t>群众团体事务</t>
  </si>
  <si>
    <t xml:space="preserve">      工会事务</t>
  </si>
  <si>
    <t xml:space="preserve">  其他群众团体事务支出</t>
  </si>
  <si>
    <t>党委办公厅(室)及相关机构事务</t>
  </si>
  <si>
    <t xml:space="preserve">  专项业务</t>
  </si>
  <si>
    <t xml:space="preserve">  其他党委办公厅(室)及相关机构事务支出</t>
  </si>
  <si>
    <t>组织事务</t>
  </si>
  <si>
    <t xml:space="preserve">      公务员事务</t>
  </si>
  <si>
    <t xml:space="preserve">  其他组织事务支出</t>
  </si>
  <si>
    <t>宣传事务</t>
  </si>
  <si>
    <t xml:space="preserve">  其他宣传事务支出</t>
  </si>
  <si>
    <t>统战事务</t>
  </si>
  <si>
    <t xml:space="preserve">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</si>
  <si>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</si>
  <si>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</si>
  <si>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</si>
  <si>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</si>
  <si>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>其他共产党事务支出</t>
  </si>
  <si>
    <t xml:space="preserve">      其他共产党事务支出</t>
  </si>
  <si>
    <t xml:space="preserve">    网信事务</t>
  </si>
  <si>
    <t xml:space="preserve">      其他网信事务支出</t>
  </si>
  <si>
    <t>市场监督管理事务</t>
  </si>
  <si>
    <t xml:space="preserve">      市场监督管理专项</t>
  </si>
  <si>
    <t xml:space="preserve">      市场监管执法</t>
  </si>
  <si>
    <t xml:space="preserve">      消费者权益保护</t>
  </si>
  <si>
    <t xml:space="preserve">      价格监督检查</t>
  </si>
  <si>
    <t xml:space="preserve">      市场监督管理技术支持</t>
  </si>
  <si>
    <t xml:space="preserve">      认证认可监督管理</t>
  </si>
  <si>
    <t xml:space="preserve">      标准化管理</t>
  </si>
  <si>
    <t xml:space="preserve">      药品事务</t>
  </si>
  <si>
    <t xml:space="preserve">      医疗器械事务</t>
  </si>
  <si>
    <t xml:space="preserve">      化妆品事务</t>
  </si>
  <si>
    <t xml:space="preserve">  其他市场监督管理事务</t>
  </si>
  <si>
    <t>其他一般公共服务支出</t>
  </si>
  <si>
    <t xml:space="preserve">      国家赔偿费用支出</t>
  </si>
  <si>
    <t xml:space="preserve">  其他一般公共服务支出</t>
  </si>
  <si>
    <t xml:space="preserve">  外交支出</t>
  </si>
  <si>
    <t xml:space="preserve">    外交管理事务</t>
  </si>
  <si>
    <t xml:space="preserve">      专项业务</t>
  </si>
  <si>
    <t xml:space="preserve">      其他外交管理事务支出</t>
  </si>
  <si>
    <t xml:space="preserve">    驻外机构</t>
  </si>
  <si>
    <t xml:space="preserve">      驻外使领馆(团、处)</t>
  </si>
  <si>
    <t xml:space="preserve">      其他驻外机构支出</t>
  </si>
  <si>
    <t xml:space="preserve">    对外援助</t>
  </si>
  <si>
    <t xml:space="preserve">      援外优惠贷款贴息</t>
  </si>
  <si>
    <t xml:space="preserve">      对外援助</t>
  </si>
  <si>
    <t xml:space="preserve">    国际组织</t>
  </si>
  <si>
    <t xml:space="preserve">      国际组织会费</t>
  </si>
  <si>
    <t xml:space="preserve">      国际组织捐赠</t>
  </si>
  <si>
    <t xml:space="preserve">      维和摊款</t>
  </si>
  <si>
    <t xml:space="preserve">      国际组织股金及基金</t>
  </si>
  <si>
    <t xml:space="preserve">      其他国际组织支出</t>
  </si>
  <si>
    <t xml:space="preserve">    对外合作与交流</t>
  </si>
  <si>
    <t xml:space="preserve">      在华国际会议</t>
  </si>
  <si>
    <t xml:space="preserve">      国际交流活动</t>
  </si>
  <si>
    <t xml:space="preserve">      其他对外合作与交流支出</t>
  </si>
  <si>
    <t xml:space="preserve">    对外宣传</t>
  </si>
  <si>
    <t xml:space="preserve">      对外宣传</t>
  </si>
  <si>
    <t xml:space="preserve">    边界勘界联检</t>
  </si>
  <si>
    <t xml:space="preserve">      边界勘界</t>
  </si>
  <si>
    <t xml:space="preserve">      边界联检</t>
  </si>
  <si>
    <t xml:space="preserve">      边界界桩维护</t>
  </si>
  <si>
    <t xml:space="preserve">      其他支出</t>
  </si>
  <si>
    <t xml:space="preserve">    国际发展合作</t>
  </si>
  <si>
    <t xml:space="preserve">      其他国际发展合作支出</t>
  </si>
  <si>
    <t xml:space="preserve">    其他外交支出</t>
  </si>
  <si>
    <t xml:space="preserve">      其他外交支出</t>
  </si>
  <si>
    <t xml:space="preserve">  国防支出</t>
  </si>
  <si>
    <t xml:space="preserve">    现役部队</t>
  </si>
  <si>
    <t xml:space="preserve">      现役部队</t>
  </si>
  <si>
    <t xml:space="preserve">    国防科研事业</t>
  </si>
  <si>
    <t xml:space="preserve">      国防科研事业</t>
  </si>
  <si>
    <t xml:space="preserve">    专项工程</t>
  </si>
  <si>
    <t xml:space="preserve">      专项工程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</si>
  <si>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</si>
  <si>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</si>
  <si>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</si>
  <si>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</si>
  <si>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</si>
  <si>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</si>
  <si>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</si>
  <si>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</si>
  <si>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</si>
  <si>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</si>
  <si>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</si>
  <si>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</si>
  <si>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</si>
  <si>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武装警察部队</t>
  </si>
  <si>
    <t xml:space="preserve">      武装警察部队</t>
  </si>
  <si>
    <t xml:space="preserve">      其他武装警察部队支出</t>
  </si>
  <si>
    <t>公安</t>
  </si>
  <si>
    <t xml:space="preserve">  执法办案</t>
  </si>
  <si>
    <t xml:space="preserve">      特别业务</t>
  </si>
  <si>
    <t xml:space="preserve">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</si>
  <si>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</si>
  <si>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</si>
  <si>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</si>
  <si>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</si>
  <si>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</si>
  <si>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检察监督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</si>
  <si>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</si>
  <si>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</si>
  <si>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</si>
  <si>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</si>
  <si>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</si>
  <si>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</si>
  <si>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>司法</t>
  </si>
  <si>
    <t xml:space="preserve">  基层司法业务</t>
  </si>
  <si>
    <t xml:space="preserve">  普法宣传</t>
  </si>
  <si>
    <t xml:space="preserve">      律师公证管理</t>
  </si>
  <si>
    <t xml:space="preserve">  法律援助</t>
  </si>
  <si>
    <t xml:space="preserve">      国家统一法律职业资格考试</t>
  </si>
  <si>
    <t xml:space="preserve">      仲裁</t>
  </si>
  <si>
    <t xml:space="preserve">  社区矫正</t>
  </si>
  <si>
    <t xml:space="preserve">      司法鉴定</t>
  </si>
  <si>
    <t xml:space="preserve">  法制建设</t>
  </si>
  <si>
    <t xml:space="preserve">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</si>
  <si>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</si>
  <si>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</si>
  <si>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</si>
  <si>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</si>
  <si>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</si>
  <si>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</si>
  <si>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</si>
  <si>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</si>
  <si>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</si>
  <si>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</si>
  <si>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>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</si>
  <si>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</si>
  <si>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</si>
  <si>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</si>
  <si>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</si>
  <si>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</si>
  <si>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</si>
  <si>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>其他公共安全支出</t>
  </si>
  <si>
    <t xml:space="preserve">  其他公共安全支出</t>
  </si>
  <si>
    <t xml:space="preserve">  教育支出</t>
  </si>
  <si>
    <t>教育管理事务</t>
  </si>
  <si>
    <t xml:space="preserve">  其他教育管理事务支出</t>
  </si>
  <si>
    <t>普通教育</t>
  </si>
  <si>
    <t xml:space="preserve">  学前教育</t>
  </si>
  <si>
    <t xml:space="preserve">  小学教育</t>
  </si>
  <si>
    <t xml:space="preserve">  初中教育</t>
  </si>
  <si>
    <t xml:space="preserve">  高中教育</t>
  </si>
  <si>
    <t xml:space="preserve">  高等教育</t>
  </si>
  <si>
    <t xml:space="preserve">      化解农村义务教育债务支出</t>
  </si>
  <si>
    <t xml:space="preserve">      化解普通高中债务支出</t>
  </si>
  <si>
    <t xml:space="preserve">  其他普通教育支出</t>
  </si>
  <si>
    <t>职业教育</t>
  </si>
  <si>
    <t xml:space="preserve">      初等职业教育</t>
  </si>
  <si>
    <t xml:space="preserve">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</si>
  <si>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</si>
  <si>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</si>
  <si>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</si>
  <si>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</si>
  <si>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>成人教育</t>
  </si>
  <si>
    <t xml:space="preserve">      成人初等教育</t>
  </si>
  <si>
    <t xml:space="preserve">      成人中等教育</t>
  </si>
  <si>
    <t xml:space="preserve">      成人高等教育</t>
  </si>
  <si>
    <t xml:space="preserve">  成人广播电视教育</t>
  </si>
  <si>
    <t xml:space="preserve">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</si>
  <si>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</si>
  <si>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</si>
  <si>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</si>
  <si>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</si>
  <si>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</si>
  <si>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</si>
  <si>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</si>
  <si>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</si>
  <si>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>特殊教育</t>
  </si>
  <si>
    <t xml:space="preserve">  特殊学校教育</t>
  </si>
  <si>
    <t xml:space="preserve">      工读学校教育</t>
  </si>
  <si>
    <t xml:space="preserve">      其他特殊教育支出</t>
  </si>
  <si>
    <t>进修及培训</t>
  </si>
  <si>
    <t xml:space="preserve">      教师进修</t>
  </si>
  <si>
    <t xml:space="preserve">  干部教育</t>
  </si>
  <si>
    <t xml:space="preserve">  培训支出</t>
  </si>
  <si>
    <t xml:space="preserve">      退役士兵能力提升</t>
  </si>
  <si>
    <t xml:space="preserve">      其他进修及培训</t>
  </si>
  <si>
    <t>教育费附加安排的支出</t>
  </si>
  <si>
    <t xml:space="preserve">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</si>
  <si>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</si>
  <si>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</si>
  <si>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</si>
  <si>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</si>
  <si>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其他教育费附加安排的支出</t>
  </si>
  <si>
    <t>其他教育支出</t>
  </si>
  <si>
    <t xml:space="preserve">  其他教育支出</t>
  </si>
  <si>
    <t xml:space="preserve">  科学技术支出</t>
  </si>
  <si>
    <t>科学技术管理事务</t>
  </si>
  <si>
    <t xml:space="preserve">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</si>
  <si>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</si>
  <si>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</si>
  <si>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</si>
  <si>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</si>
  <si>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</si>
  <si>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</si>
  <si>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</si>
  <si>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</si>
  <si>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</si>
  <si>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</si>
  <si>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</si>
  <si>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</si>
  <si>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</si>
  <si>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</si>
  <si>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>技术研究与开发</t>
  </si>
  <si>
    <t xml:space="preserve">  应用技术研究与开发</t>
  </si>
  <si>
    <t xml:space="preserve">      产业技术研究与开发</t>
  </si>
  <si>
    <t xml:space="preserve">      科技成果转化与扩散</t>
  </si>
  <si>
    <t xml:space="preserve">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</si>
  <si>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</si>
  <si>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</si>
  <si>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</si>
  <si>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</si>
  <si>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</si>
  <si>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</si>
  <si>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</si>
  <si>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</si>
  <si>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</si>
  <si>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>科学技术普及</t>
  </si>
  <si>
    <t xml:space="preserve">  机构运行</t>
  </si>
  <si>
    <t xml:space="preserve">  科普活动</t>
  </si>
  <si>
    <t xml:space="preserve">  青少年科技活动</t>
  </si>
  <si>
    <t xml:space="preserve">      学术交流活动</t>
  </si>
  <si>
    <t xml:space="preserve">      科技馆站</t>
  </si>
  <si>
    <t xml:space="preserve">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</si>
  <si>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</si>
  <si>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</si>
  <si>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</si>
  <si>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</si>
  <si>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</si>
  <si>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</si>
  <si>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</si>
  <si>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>其他科学技术支出</t>
  </si>
  <si>
    <t xml:space="preserve">      科技奖励</t>
  </si>
  <si>
    <t xml:space="preserve">      核应急</t>
  </si>
  <si>
    <t xml:space="preserve">      转制科研机构</t>
  </si>
  <si>
    <t xml:space="preserve">  其他科学技术支出</t>
  </si>
  <si>
    <t xml:space="preserve">  文化旅游体育与传媒支出</t>
  </si>
  <si>
    <t>文化和旅游</t>
  </si>
  <si>
    <t xml:space="preserve">  图书馆</t>
  </si>
  <si>
    <t xml:space="preserve">  文化展示及纪念机构</t>
  </si>
  <si>
    <t xml:space="preserve">      艺术表演场所</t>
  </si>
  <si>
    <t xml:space="preserve">      艺术表演团体</t>
  </si>
  <si>
    <t xml:space="preserve">  文化活动</t>
  </si>
  <si>
    <t xml:space="preserve">  群众文化</t>
  </si>
  <si>
    <t xml:space="preserve">      文化和旅游交流与合作</t>
  </si>
  <si>
    <t xml:space="preserve">  文化创作与保护</t>
  </si>
  <si>
    <t xml:space="preserve">  文化和旅游市场管理</t>
  </si>
  <si>
    <t xml:space="preserve">      旅游宣传</t>
  </si>
  <si>
    <t xml:space="preserve">  旅游行业业务管理</t>
  </si>
  <si>
    <t xml:space="preserve">  其他文化和旅游支出</t>
  </si>
  <si>
    <t>文物</t>
  </si>
  <si>
    <t xml:space="preserve">  文物保护</t>
  </si>
  <si>
    <t xml:space="preserve">  博物馆</t>
  </si>
  <si>
    <t xml:space="preserve">      历史名城与古迹</t>
  </si>
  <si>
    <t xml:space="preserve">      其他文物支出</t>
  </si>
  <si>
    <t>体育</t>
  </si>
  <si>
    <t xml:space="preserve">      运动项目管理</t>
  </si>
  <si>
    <t xml:space="preserve">      体育竞赛</t>
  </si>
  <si>
    <t xml:space="preserve">      体育训练</t>
  </si>
  <si>
    <t xml:space="preserve">  体育场馆</t>
  </si>
  <si>
    <t xml:space="preserve">  群众体育</t>
  </si>
  <si>
    <t xml:space="preserve">      体育交流与合作</t>
  </si>
  <si>
    <t xml:space="preserve">  其他体育支出</t>
  </si>
  <si>
    <t>新闻出版电影</t>
  </si>
  <si>
    <t xml:space="preserve">  新闻通讯</t>
  </si>
  <si>
    <t xml:space="preserve">  出版发行</t>
  </si>
  <si>
    <t xml:space="preserve">      版权管理</t>
  </si>
  <si>
    <t xml:space="preserve">      电影</t>
  </si>
  <si>
    <t xml:space="preserve">      其他新闻出版电影支出</t>
  </si>
  <si>
    <t>广播电视</t>
  </si>
  <si>
    <t xml:space="preserve">  广播</t>
  </si>
  <si>
    <t xml:space="preserve">  电视</t>
  </si>
  <si>
    <t xml:space="preserve">      其他广播电视支出</t>
  </si>
  <si>
    <t>其他文化体育与传媒支出</t>
  </si>
  <si>
    <t xml:space="preserve">  宣传文化发展专项支出</t>
  </si>
  <si>
    <t xml:space="preserve">  文化产业发展专项支出</t>
  </si>
  <si>
    <t xml:space="preserve">  其他文化体育与传媒支出</t>
  </si>
  <si>
    <t xml:space="preserve">  社会保障和就业支出</t>
  </si>
  <si>
    <t>人力资源和社会保障管理事务</t>
  </si>
  <si>
    <t xml:space="preserve">  综合业务管理</t>
  </si>
  <si>
    <t xml:space="preserve">  劳动保障监察</t>
  </si>
  <si>
    <t xml:space="preserve">  就业管理事务</t>
  </si>
  <si>
    <t xml:space="preserve">      社会保险业务管理事务</t>
  </si>
  <si>
    <t xml:space="preserve">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</si>
  <si>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</si>
  <si>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</si>
  <si>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</si>
  <si>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其他人力资源和社会保障管理事务支出</t>
  </si>
  <si>
    <t>民政管理事务</t>
  </si>
  <si>
    <t xml:space="preserve">      民间组织管理</t>
  </si>
  <si>
    <t xml:space="preserve">  行政区划和地名管理</t>
  </si>
  <si>
    <t xml:space="preserve">  基层政权和社区建设</t>
  </si>
  <si>
    <t xml:space="preserve">  其他民政管理事务支出</t>
  </si>
  <si>
    <t xml:space="preserve">    补充全国社会保障基金</t>
  </si>
  <si>
    <t xml:space="preserve">      用一般公共预算补充基金</t>
  </si>
  <si>
    <t>行政事业单位离退休</t>
  </si>
  <si>
    <t xml:space="preserve">  归口管理的行政单位离退休</t>
  </si>
  <si>
    <t xml:space="preserve">  事业单位离退休</t>
  </si>
  <si>
    <t xml:space="preserve">      离退休人员管理机构</t>
  </si>
  <si>
    <t xml:space="preserve">      未归口管理的行政单位离退休</t>
  </si>
  <si>
    <t xml:space="preserve">  机关事业单位基本养老保险缴费支出</t>
  </si>
  <si>
    <t xml:space="preserve">  机关事业单位职业年金缴费支出</t>
  </si>
  <si>
    <t xml:space="preserve">      对机关事业单位基本养老保险基金的补助</t>
  </si>
  <si>
    <t xml:space="preserve">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</si>
  <si>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</si>
  <si>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</si>
  <si>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</si>
  <si>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</si>
  <si>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>就业补助</t>
  </si>
  <si>
    <t xml:space="preserve">      就业创业服务补贴</t>
  </si>
  <si>
    <t xml:space="preserve">  职业培训补贴</t>
  </si>
  <si>
    <t xml:space="preserve">  社会保险补贴</t>
  </si>
  <si>
    <t xml:space="preserve">  公益性岗位补贴</t>
  </si>
  <si>
    <t xml:space="preserve">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</si>
  <si>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</si>
  <si>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</si>
  <si>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</si>
  <si>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其他就业补助支出</t>
  </si>
  <si>
    <t>抚恤</t>
  </si>
  <si>
    <t xml:space="preserve">  死亡抚恤</t>
  </si>
  <si>
    <t xml:space="preserve">  伤残抚恤</t>
  </si>
  <si>
    <t xml:space="preserve">  在乡复员、退伍军人生活补助</t>
  </si>
  <si>
    <t xml:space="preserve">  优抚事业单位支出</t>
  </si>
  <si>
    <t xml:space="preserve">  义务兵优待</t>
  </si>
  <si>
    <t xml:space="preserve">  农村籍退役士兵老年生活补助</t>
  </si>
  <si>
    <t xml:space="preserve">  其他优抚支出</t>
  </si>
  <si>
    <t>退役安置</t>
  </si>
  <si>
    <t xml:space="preserve">  退役士兵安置</t>
  </si>
  <si>
    <t xml:space="preserve">  军队移交政府的离退休人员安置</t>
  </si>
  <si>
    <t xml:space="preserve">  军队移交政府离退休干部管理机构</t>
  </si>
  <si>
    <t xml:space="preserve">  退役士兵管理教育</t>
  </si>
  <si>
    <t xml:space="preserve">  军队转业干部安置</t>
  </si>
  <si>
    <t xml:space="preserve">      其他退役安置支出</t>
  </si>
  <si>
    <t>社会福利</t>
  </si>
  <si>
    <t xml:space="preserve">  儿童福利</t>
  </si>
  <si>
    <t xml:space="preserve">  老年福利</t>
  </si>
  <si>
    <t xml:space="preserve">      假肢矫形</t>
  </si>
  <si>
    <t xml:space="preserve">  殡葬</t>
  </si>
  <si>
    <t xml:space="preserve">  社会福利事业单位</t>
  </si>
  <si>
    <t xml:space="preserve">  其他社会福利支出</t>
  </si>
  <si>
    <t>残疾人事业</t>
  </si>
  <si>
    <t xml:space="preserve">  残疾人康复</t>
  </si>
  <si>
    <t xml:space="preserve">  残疾人就业和扶贫</t>
  </si>
  <si>
    <t xml:space="preserve">  残疾人体育</t>
  </si>
  <si>
    <t xml:space="preserve">  残疾人生活和护理补贴</t>
  </si>
  <si>
    <t xml:space="preserve">  其他残疾人事业支出</t>
  </si>
  <si>
    <t>红十字事业</t>
  </si>
  <si>
    <t xml:space="preserve">      其他红十字事业支出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</si>
  <si>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</si>
  <si>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</si>
  <si>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</si>
  <si>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</si>
  <si>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</si>
  <si>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 xml:space="preserve">  流浪乞讨人员救助支出</t>
  </si>
  <si>
    <t>特困人员救助供养</t>
  </si>
  <si>
    <t xml:space="preserve">  城市特困人员救助供养支出</t>
  </si>
  <si>
    <t xml:space="preserve">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</si>
  <si>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</si>
  <si>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</si>
  <si>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</si>
  <si>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>其他生活救助</t>
  </si>
  <si>
    <t xml:space="preserve">  其他城市生活救助</t>
  </si>
  <si>
    <t xml:space="preserve">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</si>
  <si>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</si>
  <si>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</si>
  <si>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</si>
  <si>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</si>
  <si>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</si>
  <si>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</si>
  <si>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</si>
  <si>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</si>
  <si>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</si>
  <si>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>退役军人管理事务</t>
  </si>
  <si>
    <t xml:space="preserve">  拥军优属</t>
  </si>
  <si>
    <t xml:space="preserve">      部队供应</t>
  </si>
  <si>
    <t xml:space="preserve">      其他退役军人事务管理支出</t>
  </si>
  <si>
    <t>其他社会保障和就业支出</t>
  </si>
  <si>
    <t xml:space="preserve">  其他社会保障和就业支出</t>
  </si>
  <si>
    <t xml:space="preserve">  卫生健康支出</t>
  </si>
  <si>
    <t>卫生健康管理事务</t>
  </si>
  <si>
    <t xml:space="preserve">  其他卫生健康管理事务支出</t>
  </si>
  <si>
    <t>公立医院</t>
  </si>
  <si>
    <t xml:space="preserve">  综合医院</t>
  </si>
  <si>
    <t xml:space="preserve">  中医(民族)医院</t>
  </si>
  <si>
    <t xml:space="preserve">      传染病医院</t>
  </si>
  <si>
    <t xml:space="preserve">      职业病防治医院</t>
  </si>
  <si>
    <t xml:space="preserve">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</si>
  <si>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</si>
  <si>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</si>
  <si>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</si>
  <si>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</si>
  <si>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</si>
  <si>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</si>
  <si>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其他公立医院支出</t>
  </si>
  <si>
    <t>基层医疗卫生机构</t>
  </si>
  <si>
    <t xml:space="preserve">  城市社区卫生机构</t>
  </si>
  <si>
    <t xml:space="preserve">  乡镇卫生院</t>
  </si>
  <si>
    <t xml:space="preserve">  其他基层医疗卫生机构支出</t>
  </si>
  <si>
    <t>公共卫生</t>
  </si>
  <si>
    <t xml:space="preserve">  疾病预防控制机构</t>
  </si>
  <si>
    <t xml:space="preserve">  卫生监督机构</t>
  </si>
  <si>
    <t xml:space="preserve">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</si>
  <si>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</si>
  <si>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</si>
  <si>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</si>
  <si>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</si>
  <si>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基本公共卫生服务</t>
  </si>
  <si>
    <t xml:space="preserve">  重大公共卫生专项</t>
  </si>
  <si>
    <t xml:space="preserve">      突发公共卫生事件应急处理</t>
  </si>
  <si>
    <t xml:space="preserve">  其他公共卫生支出</t>
  </si>
  <si>
    <t>中医药</t>
  </si>
  <si>
    <t xml:space="preserve">  中医(民族医)药专项</t>
  </si>
  <si>
    <t xml:space="preserve">      其他中医药支出</t>
  </si>
  <si>
    <t>计划生育事务</t>
  </si>
  <si>
    <t xml:space="preserve">  计划生育机构</t>
  </si>
  <si>
    <t xml:space="preserve">  计划生育服务</t>
  </si>
  <si>
    <t xml:space="preserve">  其他计划生育事务支出</t>
  </si>
  <si>
    <t>行政事业单位医疗</t>
  </si>
  <si>
    <t xml:space="preserve">  行政单位医疗</t>
  </si>
  <si>
    <t xml:space="preserve">  事业单位医疗</t>
  </si>
  <si>
    <t xml:space="preserve">      公务员医疗补助</t>
  </si>
  <si>
    <t xml:space="preserve">  其他行政事业单位医疗支出</t>
  </si>
  <si>
    <t>财政对基本医疗保险基金的补助</t>
  </si>
  <si>
    <t xml:space="preserve">      财政对职工基本医疗保险基金的补助</t>
  </si>
  <si>
    <t xml:space="preserve">  财政对城乡居民基本医疗保险基金的补助</t>
  </si>
  <si>
    <t xml:space="preserve">      财政对其他基本医疗保险基金的补助</t>
  </si>
  <si>
    <t>医疗救助</t>
  </si>
  <si>
    <t xml:space="preserve">  城乡医疗救助</t>
  </si>
  <si>
    <t xml:space="preserve">      疾病应急救助</t>
  </si>
  <si>
    <t xml:space="preserve">  其他医疗救助支出</t>
  </si>
  <si>
    <t>优抚对象医疗</t>
  </si>
  <si>
    <t xml:space="preserve">  优抚对象医疗补助</t>
  </si>
  <si>
    <t xml:space="preserve">      其他优抚对象医疗支出</t>
  </si>
  <si>
    <t>医疗保障管理事务</t>
  </si>
  <si>
    <t xml:space="preserve">      医疗保障政策管理</t>
  </si>
  <si>
    <t xml:space="preserve">      医疗保障经办事务</t>
  </si>
  <si>
    <t xml:space="preserve">  其他医疗保障管理事务支出</t>
  </si>
  <si>
    <t xml:space="preserve">    老龄卫生健康事务</t>
  </si>
  <si>
    <t xml:space="preserve">      老龄卫生健康事务</t>
  </si>
  <si>
    <t>其他卫生健康支出</t>
  </si>
  <si>
    <t xml:space="preserve">   其他卫生健康支出</t>
  </si>
  <si>
    <t xml:space="preserve">  节能环保支出</t>
  </si>
  <si>
    <t>环境保护管理事务</t>
  </si>
  <si>
    <t xml:space="preserve">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</si>
  <si>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</si>
  <si>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</si>
  <si>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</si>
  <si>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</si>
  <si>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其他环境保护管理事务支出</t>
  </si>
  <si>
    <t>环境监测与监察</t>
  </si>
  <si>
    <t xml:space="preserve">      建设项目环评审查与监督</t>
  </si>
  <si>
    <t xml:space="preserve">      核与辐射安全监督</t>
  </si>
  <si>
    <t xml:space="preserve">  其他环境监测与监察支出</t>
  </si>
  <si>
    <t>污染防治</t>
  </si>
  <si>
    <t xml:space="preserve">  大气</t>
  </si>
  <si>
    <t xml:space="preserve">  水体</t>
  </si>
  <si>
    <t xml:space="preserve">  噪声</t>
  </si>
  <si>
    <t xml:space="preserve">  固体废弃物与化学品</t>
  </si>
  <si>
    <t xml:space="preserve">      放射源和放射性废物监管</t>
  </si>
  <si>
    <t xml:space="preserve">      辐射</t>
  </si>
  <si>
    <t xml:space="preserve">  其他污染防治支出</t>
  </si>
  <si>
    <t>自然生态保护</t>
  </si>
  <si>
    <t xml:space="preserve">      生态保护</t>
  </si>
  <si>
    <t xml:space="preserve">  农村环境保护</t>
  </si>
  <si>
    <t xml:space="preserve">      自然保护区</t>
  </si>
  <si>
    <t xml:space="preserve">      生物及物种资源保护</t>
  </si>
  <si>
    <t xml:space="preserve">  其他自然生态保护支出</t>
  </si>
  <si>
    <t>天然林保护</t>
  </si>
  <si>
    <t xml:space="preserve">  森林管护</t>
  </si>
  <si>
    <t xml:space="preserve">  社会保险补助</t>
  </si>
  <si>
    <t xml:space="preserve">  政策性社会性支出补助</t>
  </si>
  <si>
    <t xml:space="preserve">  天然林保护工程建设 </t>
  </si>
  <si>
    <t xml:space="preserve">      停伐补助</t>
  </si>
  <si>
    <t xml:space="preserve">      其他天然林保护支出</t>
  </si>
  <si>
    <t>退耕还林</t>
  </si>
  <si>
    <t xml:space="preserve">  退耕现金</t>
  </si>
  <si>
    <t xml:space="preserve">  退耕还林粮食折现补贴</t>
  </si>
  <si>
    <t xml:space="preserve">      退耕还林粮食费用补贴</t>
  </si>
  <si>
    <t xml:space="preserve">  退耕还林工程建设</t>
  </si>
  <si>
    <t xml:space="preserve">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</si>
  <si>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</si>
  <si>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</si>
  <si>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</si>
  <si>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</si>
  <si>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</si>
  <si>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</si>
  <si>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</si>
  <si>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  已垦草原退耕还草</t>
  </si>
  <si>
    <t>能源节约利用</t>
  </si>
  <si>
    <t xml:space="preserve">  能源节能利用</t>
  </si>
  <si>
    <t>污染减排</t>
  </si>
  <si>
    <t xml:space="preserve">   生态环境监测与信息</t>
  </si>
  <si>
    <t xml:space="preserve">   生态环境执法监察</t>
  </si>
  <si>
    <t xml:space="preserve">       减排专项支出</t>
  </si>
  <si>
    <t xml:space="preserve">       清洁生产专项支出</t>
  </si>
  <si>
    <t xml:space="preserve">   其他污染减排支出</t>
  </si>
  <si>
    <t>可再生能源</t>
  </si>
  <si>
    <t xml:space="preserve">   可再生能源</t>
  </si>
  <si>
    <t xml:space="preserve">    循环经济</t>
  </si>
  <si>
    <t xml:space="preserve">   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</si>
  <si>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</si>
  <si>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</si>
  <si>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</si>
  <si>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</si>
  <si>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</si>
  <si>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</si>
  <si>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</si>
  <si>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</si>
  <si>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</si>
  <si>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</si>
  <si>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>其他节能环保支出</t>
  </si>
  <si>
    <t xml:space="preserve">  其他节能环保支出</t>
  </si>
  <si>
    <t xml:space="preserve">  城乡社区支出</t>
  </si>
  <si>
    <t>城乡社区管理事务</t>
  </si>
  <si>
    <t xml:space="preserve">  城管执法</t>
  </si>
  <si>
    <t xml:space="preserve">      工程建设标准规范编制与监管</t>
  </si>
  <si>
    <t xml:space="preserve">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</si>
  <si>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</si>
  <si>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</si>
  <si>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</si>
  <si>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其他城乡社区管理事务支出</t>
  </si>
  <si>
    <t>城乡社区规划与管理</t>
  </si>
  <si>
    <t xml:space="preserve">  城乡社区规划与管理</t>
  </si>
  <si>
    <t>城乡社区公共设施</t>
  </si>
  <si>
    <t xml:space="preserve">  小城镇基础设施建设</t>
  </si>
  <si>
    <t xml:space="preserve">  其他城乡社区公共设施支出</t>
  </si>
  <si>
    <t>城乡社区环境卫生</t>
  </si>
  <si>
    <t xml:space="preserve">  城乡社区环境卫生</t>
  </si>
  <si>
    <t>建设市场管理与监督</t>
  </si>
  <si>
    <t xml:space="preserve">  建设市场管理与监督</t>
  </si>
  <si>
    <t>其他城乡社区支出</t>
  </si>
  <si>
    <t xml:space="preserve">  其他城乡社区支出</t>
  </si>
  <si>
    <t xml:space="preserve">  农林水支出</t>
  </si>
  <si>
    <t>农业</t>
  </si>
  <si>
    <t xml:space="preserve">  农垦运行</t>
  </si>
  <si>
    <t xml:space="preserve">  科技转化与推广服务</t>
  </si>
  <si>
    <t xml:space="preserve">  病虫害控制</t>
  </si>
  <si>
    <t xml:space="preserve">  农产品质量安全</t>
  </si>
  <si>
    <t xml:space="preserve">  执法监管</t>
  </si>
  <si>
    <t xml:space="preserve">  统计监测与信息服务</t>
  </si>
  <si>
    <t xml:space="preserve">  农业行业业务管理</t>
  </si>
  <si>
    <t xml:space="preserve">      对外交流与合作</t>
  </si>
  <si>
    <t xml:space="preserve">  防灾救灾</t>
  </si>
  <si>
    <t xml:space="preserve">      稳定农民收入补贴</t>
  </si>
  <si>
    <t xml:space="preserve">      农业结构调整补贴</t>
  </si>
  <si>
    <t xml:space="preserve">  农业生产支持补贴</t>
  </si>
  <si>
    <t xml:space="preserve">  农业组织化与产业化经营</t>
  </si>
  <si>
    <t xml:space="preserve">  农产品加工与促销</t>
  </si>
  <si>
    <t xml:space="preserve">  农村公益事业</t>
  </si>
  <si>
    <t xml:space="preserve">  农业资源保护修复与利用</t>
  </si>
  <si>
    <t xml:space="preserve">  农村道路建设</t>
  </si>
  <si>
    <t xml:space="preserve">  成品油价格改革对渔业的补贴</t>
  </si>
  <si>
    <t xml:space="preserve">  对高校毕业生到基层任职补助</t>
  </si>
  <si>
    <t xml:space="preserve">  其他农业支出</t>
  </si>
  <si>
    <t>林业和草原</t>
  </si>
  <si>
    <t xml:space="preserve">  事业机构</t>
  </si>
  <si>
    <t xml:space="preserve">  森林培育</t>
  </si>
  <si>
    <t xml:space="preserve">  技术推广与转化</t>
  </si>
  <si>
    <t xml:space="preserve">  森林资源管理</t>
  </si>
  <si>
    <t xml:space="preserve">  森林生态效益补偿</t>
  </si>
  <si>
    <t xml:space="preserve">  自然保护区等管理</t>
  </si>
  <si>
    <t xml:space="preserve">  动植物保护</t>
  </si>
  <si>
    <t xml:space="preserve">      湿地保护</t>
  </si>
  <si>
    <t xml:space="preserve">  执法与监督</t>
  </si>
  <si>
    <t xml:space="preserve">      防沙治沙</t>
  </si>
  <si>
    <t xml:space="preserve">      对外合作与交流</t>
  </si>
  <si>
    <t xml:space="preserve">  产业化管理</t>
  </si>
  <si>
    <t xml:space="preserve">      信息管理</t>
  </si>
  <si>
    <t xml:space="preserve">  林区公共支出</t>
  </si>
  <si>
    <t xml:space="preserve">      贷款贴息</t>
  </si>
  <si>
    <t xml:space="preserve">      成品油价格改革对林业的补贴</t>
  </si>
  <si>
    <t xml:space="preserve">  防灾减灾</t>
  </si>
  <si>
    <t xml:space="preserve">      国家公园</t>
  </si>
  <si>
    <t xml:space="preserve">      草原管理</t>
  </si>
  <si>
    <t xml:space="preserve">      行业业务管理</t>
  </si>
  <si>
    <t xml:space="preserve">  其他林业和草原支出</t>
  </si>
  <si>
    <t>水利</t>
  </si>
  <si>
    <t xml:space="preserve">  水利行业业务管理</t>
  </si>
  <si>
    <t xml:space="preserve">  水利工程建设</t>
  </si>
  <si>
    <t xml:space="preserve">  水利工程运行与维护</t>
  </si>
  <si>
    <t xml:space="preserve">      长江黄河等流域管理</t>
  </si>
  <si>
    <t xml:space="preserve">  水利前期工作</t>
  </si>
  <si>
    <t xml:space="preserve">  水利执法监督</t>
  </si>
  <si>
    <t xml:space="preserve">  水土保持</t>
  </si>
  <si>
    <t xml:space="preserve">  水资源节约管理与保护</t>
  </si>
  <si>
    <t xml:space="preserve">  水质监测</t>
  </si>
  <si>
    <t xml:space="preserve">      水文测报</t>
  </si>
  <si>
    <t xml:space="preserve">  防汛</t>
  </si>
  <si>
    <t xml:space="preserve">  抗旱</t>
  </si>
  <si>
    <t xml:space="preserve">  农田水利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</si>
  <si>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</si>
  <si>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</si>
  <si>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</si>
  <si>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大中型水库移民后期扶持专项支出</t>
  </si>
  <si>
    <t xml:space="preserve">      水利安全监督</t>
  </si>
  <si>
    <t xml:space="preserve">      水利建设移民支出</t>
  </si>
  <si>
    <t xml:space="preserve">  农村人畜饮水</t>
  </si>
  <si>
    <t xml:space="preserve">  其他水利支出</t>
  </si>
  <si>
    <t xml:space="preserve">    南水北调</t>
  </si>
  <si>
    <t xml:space="preserve">      南水北调工程建设</t>
  </si>
  <si>
    <t xml:space="preserve">      政策研究与信息管理</t>
  </si>
  <si>
    <t xml:space="preserve">      工程稽查</t>
  </si>
  <si>
    <t xml:space="preserve">      前期工作</t>
  </si>
  <si>
    <t xml:space="preserve">      南水北调技术推广</t>
  </si>
  <si>
    <t xml:space="preserve">      环境、移民及水资源管理与保护</t>
  </si>
  <si>
    <t xml:space="preserve">      其他南水北调支出</t>
  </si>
  <si>
    <t>扶贫</t>
  </si>
  <si>
    <t xml:space="preserve">  农村基础设施建设</t>
  </si>
  <si>
    <t xml:space="preserve">  生产发展</t>
  </si>
  <si>
    <t xml:space="preserve">  社会发展</t>
  </si>
  <si>
    <t xml:space="preserve">  扶贫贷款奖补和贴息</t>
  </si>
  <si>
    <t xml:space="preserve">      “三西”农业建设专项补助</t>
  </si>
  <si>
    <t xml:space="preserve">  扶贫事业机构</t>
  </si>
  <si>
    <t xml:space="preserve">  其他扶贫支出</t>
  </si>
  <si>
    <t>农业综合开发</t>
  </si>
  <si>
    <t xml:space="preserve">  土地治理</t>
  </si>
  <si>
    <t xml:space="preserve">  产业化发展</t>
  </si>
  <si>
    <t xml:space="preserve">      创新示范</t>
  </si>
  <si>
    <t xml:space="preserve">      其他农业综合开发支出</t>
  </si>
  <si>
    <t>农村综合改革</t>
  </si>
  <si>
    <t xml:space="preserve">  对村级一事一议的补助</t>
  </si>
  <si>
    <t xml:space="preserve">      国有农场办社会职能改革补助</t>
  </si>
  <si>
    <t xml:space="preserve">  对村民委员会和村党支部的补助</t>
  </si>
  <si>
    <t xml:space="preserve">      对村集体经济组织的补助</t>
  </si>
  <si>
    <t xml:space="preserve">      农村综合改革示范试点补助</t>
  </si>
  <si>
    <t xml:space="preserve">  其他农村综合改革支出</t>
  </si>
  <si>
    <t>普惠金融发展支出</t>
  </si>
  <si>
    <t xml:space="preserve">      支持农村金融机构</t>
  </si>
  <si>
    <t xml:space="preserve">  涉农贷款增量奖励</t>
  </si>
  <si>
    <t xml:space="preserve">  农业保险保费补贴</t>
  </si>
  <si>
    <t xml:space="preserve">  创业担保贷款贴息</t>
  </si>
  <si>
    <t xml:space="preserve">      补充创业担保贷款基金</t>
  </si>
  <si>
    <t xml:space="preserve">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</si>
  <si>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</si>
  <si>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</si>
  <si>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</si>
  <si>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>其他农林水支出</t>
  </si>
  <si>
    <t xml:space="preserve">      化解其他公益性乡村债务支出</t>
  </si>
  <si>
    <t xml:space="preserve">  其他农林水支出</t>
  </si>
  <si>
    <t xml:space="preserve">  交通运输支出</t>
  </si>
  <si>
    <t>公路水路运输</t>
  </si>
  <si>
    <t xml:space="preserve">  公路建设</t>
  </si>
  <si>
    <t xml:space="preserve">  公路养护</t>
  </si>
  <si>
    <t xml:space="preserve">      交通运输信息化建设</t>
  </si>
  <si>
    <t xml:space="preserve">  公路和运输安全</t>
  </si>
  <si>
    <t xml:space="preserve">      公路还贷专项</t>
  </si>
  <si>
    <t xml:space="preserve">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</si>
  <si>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</si>
  <si>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</si>
  <si>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</si>
  <si>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</si>
  <si>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救助打捞</t>
  </si>
  <si>
    <t xml:space="preserve">      内河运输</t>
  </si>
  <si>
    <t xml:space="preserve">      远洋运输</t>
  </si>
  <si>
    <t xml:space="preserve">  海事管理</t>
  </si>
  <si>
    <t xml:space="preserve">      航标事业发展支出</t>
  </si>
  <si>
    <t xml:space="preserve">  水路运输管理支出</t>
  </si>
  <si>
    <t xml:space="preserve">      口岸建设</t>
  </si>
  <si>
    <t xml:space="preserve">      取消政府还贷二级公路收费专项支出</t>
  </si>
  <si>
    <t xml:space="preserve">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</si>
  <si>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</si>
  <si>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</si>
  <si>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</si>
  <si>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</si>
  <si>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</si>
  <si>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</si>
  <si>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</si>
  <si>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</si>
  <si>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</si>
  <si>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</si>
  <si>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</si>
  <si>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</si>
  <si>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</si>
  <si>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</si>
  <si>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>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</si>
  <si>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</si>
  <si>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</si>
  <si>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</si>
  <si>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</si>
  <si>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</si>
  <si>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</si>
  <si>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</si>
  <si>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>车辆购置税支出</t>
  </si>
  <si>
    <t xml:space="preserve">  车辆购置税用于公路等基础设施建设支出</t>
  </si>
  <si>
    <t xml:space="preserve">  车辆购置税用于农村公路建设支出</t>
  </si>
  <si>
    <t xml:space="preserve">      车辆购置税用于老旧汽车报废更新补贴</t>
  </si>
  <si>
    <t xml:space="preserve">      车辆购置税其他支出</t>
  </si>
  <si>
    <t>其他交通运输支出</t>
  </si>
  <si>
    <t xml:space="preserve">  公共交通运营补助</t>
  </si>
  <si>
    <t xml:space="preserve">      其他交通运输支出</t>
  </si>
  <si>
    <t xml:space="preserve">  资源勘探信息等支出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</si>
  <si>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</si>
  <si>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</si>
  <si>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</si>
  <si>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</si>
  <si>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</si>
  <si>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</si>
  <si>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</si>
  <si>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</si>
  <si>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</si>
  <si>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</si>
  <si>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</si>
  <si>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</si>
  <si>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</si>
  <si>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</si>
  <si>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</si>
  <si>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</si>
  <si>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</si>
  <si>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</si>
  <si>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</si>
  <si>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</si>
  <si>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</si>
  <si>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</si>
  <si>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>工业和信息产业监管</t>
  </si>
  <si>
    <t xml:space="preserve">      战备应急</t>
  </si>
  <si>
    <t xml:space="preserve">      信息安全建设</t>
  </si>
  <si>
    <t xml:space="preserve">      专用通信</t>
  </si>
  <si>
    <t xml:space="preserve">      无线电监管</t>
  </si>
  <si>
    <t xml:space="preserve">      工业和信息产业战略研究与标准制定</t>
  </si>
  <si>
    <t xml:space="preserve">  工业和信息产业支持</t>
  </si>
  <si>
    <t xml:space="preserve">      电子专项工程</t>
  </si>
  <si>
    <t xml:space="preserve">      技术基础研究</t>
  </si>
  <si>
    <t xml:space="preserve">  其他工业和信息产业监管支出</t>
  </si>
  <si>
    <t>国有资产监管</t>
  </si>
  <si>
    <t xml:space="preserve">      国有企业监事会专项</t>
  </si>
  <si>
    <t xml:space="preserve">      中央企业专项管理</t>
  </si>
  <si>
    <t xml:space="preserve">  其他国有资产监管支出</t>
  </si>
  <si>
    <t>支持中小企业发展和管理支出</t>
  </si>
  <si>
    <t xml:space="preserve">      科技型中小企业技术创新基金</t>
  </si>
  <si>
    <t xml:space="preserve">  中小企业发展专项</t>
  </si>
  <si>
    <t xml:space="preserve">  其他支持中小企业发展和管理支出</t>
  </si>
  <si>
    <t>其他资源勘探信息等支出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</si>
  <si>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</si>
  <si>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</si>
  <si>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</si>
  <si>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</si>
  <si>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其他资源勘探信息等支出</t>
  </si>
  <si>
    <t xml:space="preserve">  商业服务业等支出</t>
  </si>
  <si>
    <t>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</si>
  <si>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</si>
  <si>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</si>
  <si>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</si>
  <si>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民贸民品贷款贴息</t>
  </si>
  <si>
    <t xml:space="preserve">  其他商业流通事务支出</t>
  </si>
  <si>
    <t>涉外发展服务支出</t>
  </si>
  <si>
    <t xml:space="preserve">      外商投资环境建设补助资金</t>
  </si>
  <si>
    <t xml:space="preserve">  其他涉外发展服务支出</t>
  </si>
  <si>
    <t>其他商业服务业等支出</t>
  </si>
  <si>
    <t xml:space="preserve">      服务业基础设施建设</t>
  </si>
  <si>
    <t xml:space="preserve">  其他商业服务业等支出</t>
  </si>
  <si>
    <t xml:space="preserve">  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</si>
  <si>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</si>
  <si>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</si>
  <si>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</si>
  <si>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</si>
  <si>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</si>
  <si>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</si>
  <si>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</si>
  <si>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</si>
  <si>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</si>
  <si>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</si>
  <si>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</si>
  <si>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</si>
  <si>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</si>
  <si>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>金融发展支出</t>
  </si>
  <si>
    <t xml:space="preserve">      政策性银行亏损补贴</t>
  </si>
  <si>
    <t xml:space="preserve">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</si>
  <si>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</si>
  <si>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</si>
  <si>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</si>
  <si>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</si>
  <si>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</si>
  <si>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</si>
  <si>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</si>
  <si>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其他金融支出</t>
  </si>
  <si>
    <t xml:space="preserve">  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</si>
  <si>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</si>
  <si>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</si>
  <si>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</si>
  <si>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</si>
  <si>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</si>
  <si>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</si>
  <si>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</si>
  <si>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</si>
  <si>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其他支出</t>
  </si>
  <si>
    <t xml:space="preserve">  自然资源海洋气象等支出</t>
  </si>
  <si>
    <t>自然资源事务</t>
  </si>
  <si>
    <t xml:space="preserve">  自然资源规划及管理</t>
  </si>
  <si>
    <t xml:space="preserve">  土地资源调查</t>
  </si>
  <si>
    <t xml:space="preserve">  土地资源利用与保护</t>
  </si>
  <si>
    <t xml:space="preserve">      自然资源社会公益服务</t>
  </si>
  <si>
    <t xml:space="preserve">      自然资源行业业务管理</t>
  </si>
  <si>
    <t xml:space="preserve">  自然资源调查</t>
  </si>
  <si>
    <t xml:space="preserve">  国土整治</t>
  </si>
  <si>
    <t xml:space="preserve">      土地资源储备支出</t>
  </si>
  <si>
    <t xml:space="preserve">  地质矿产资源与环境调查</t>
  </si>
  <si>
    <t xml:space="preserve">  地质矿产资源利用与保护</t>
  </si>
  <si>
    <t xml:space="preserve">      地质转产项目财政贴息</t>
  </si>
  <si>
    <t xml:space="preserve">      国外风险勘查</t>
  </si>
  <si>
    <t xml:space="preserve">      地质勘查基金(周转金)支出</t>
  </si>
  <si>
    <t xml:space="preserve">  其他自然资源事务支出</t>
  </si>
  <si>
    <t xml:space="preserve">    海洋管理事务</t>
  </si>
  <si>
    <t xml:space="preserve">      海域使用管理</t>
  </si>
  <si>
    <t xml:space="preserve">      海洋环境保护与监测</t>
  </si>
  <si>
    <t xml:space="preserve">      海洋调查评价</t>
  </si>
  <si>
    <t xml:space="preserve">      海洋权益维护</t>
  </si>
  <si>
    <t xml:space="preserve">      海洋执法监察</t>
  </si>
  <si>
    <t xml:space="preserve">      海洋防灾减灾</t>
  </si>
  <si>
    <t xml:space="preserve">      海洋卫星</t>
  </si>
  <si>
    <t xml:space="preserve">      极地考察</t>
  </si>
  <si>
    <t xml:space="preserve">      海洋矿产资源勘探研究</t>
  </si>
  <si>
    <t xml:space="preserve">      海港航标维护</t>
  </si>
  <si>
    <t xml:space="preserve">      海水淡化</t>
  </si>
  <si>
    <t xml:space="preserve">      无居民海岛使用金支出</t>
  </si>
  <si>
    <t xml:space="preserve">      海岛和海域保护</t>
  </si>
  <si>
    <t xml:space="preserve">      其他海洋管理事务支出</t>
  </si>
  <si>
    <t xml:space="preserve">    测绘事务</t>
  </si>
  <si>
    <t xml:space="preserve">      基础测绘</t>
  </si>
  <si>
    <t xml:space="preserve">      航空摄影</t>
  </si>
  <si>
    <t xml:space="preserve">      测绘工程建设</t>
  </si>
  <si>
    <t xml:space="preserve">      其他测绘事务支出</t>
  </si>
  <si>
    <t>气象事务</t>
  </si>
  <si>
    <t xml:space="preserve">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</si>
  <si>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</si>
  <si>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</si>
  <si>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</si>
  <si>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</si>
  <si>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</si>
  <si>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</si>
  <si>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</si>
  <si>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</si>
  <si>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</si>
  <si>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其他气象事务支出</t>
  </si>
  <si>
    <t xml:space="preserve">    其他自然资源海洋气象等支出</t>
  </si>
  <si>
    <t xml:space="preserve">      其他自然资源海洋气象等支出</t>
  </si>
  <si>
    <t xml:space="preserve">  住房保障支出</t>
  </si>
  <si>
    <t>保障性安居工程支出</t>
  </si>
  <si>
    <t xml:space="preserve">  廉租住房</t>
  </si>
  <si>
    <t xml:space="preserve">      沉陷区治理</t>
  </si>
  <si>
    <t xml:space="preserve">  棚户区改造</t>
  </si>
  <si>
    <t xml:space="preserve">      少数民族地区游牧民定居工程</t>
  </si>
  <si>
    <t xml:space="preserve">  农村危房改造</t>
  </si>
  <si>
    <t xml:space="preserve">      公共租赁住房</t>
  </si>
  <si>
    <t xml:space="preserve">  保障性住房租金补贴</t>
  </si>
  <si>
    <t xml:space="preserve">  其他保障性安居工程支出</t>
  </si>
  <si>
    <t>住房改革支出</t>
  </si>
  <si>
    <t xml:space="preserve">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</si>
  <si>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</si>
  <si>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</si>
  <si>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</si>
  <si>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</si>
  <si>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</si>
  <si>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</si>
  <si>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粮油物资储备支出</t>
  </si>
  <si>
    <t>粮油事务</t>
  </si>
  <si>
    <t xml:space="preserve">      粮食财务与审计支出</t>
  </si>
  <si>
    <t xml:space="preserve">      粮食信息统计</t>
  </si>
  <si>
    <t xml:space="preserve">      粮食专项业务活动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</si>
  <si>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</si>
  <si>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</si>
  <si>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</si>
  <si>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</si>
  <si>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粮食风险基金</t>
  </si>
  <si>
    <t xml:space="preserve">      粮油市场调控专项资金</t>
  </si>
  <si>
    <t xml:space="preserve">  其他粮油事务支出</t>
  </si>
  <si>
    <t xml:space="preserve">    物资事务</t>
  </si>
  <si>
    <t xml:space="preserve">      铁路专用线</t>
  </si>
  <si>
    <t xml:space="preserve">      护库武警和民兵支出</t>
  </si>
  <si>
    <t xml:space="preserve">      物资保管与保养</t>
  </si>
  <si>
    <t xml:space="preserve">      专项贷款利息</t>
  </si>
  <si>
    <t xml:space="preserve">      物资转移</t>
  </si>
  <si>
    <t xml:space="preserve">      物资轮换</t>
  </si>
  <si>
    <t xml:space="preserve">      仓库建设</t>
  </si>
  <si>
    <t xml:space="preserve">      仓库安防</t>
  </si>
  <si>
    <t xml:space="preserve">      其他物资事务支出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</si>
  <si>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</si>
  <si>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</si>
  <si>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</si>
  <si>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</si>
  <si>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其他能源储备支出</t>
  </si>
  <si>
    <t>粮油储备</t>
  </si>
  <si>
    <t xml:space="preserve">  储备粮油补贴</t>
  </si>
  <si>
    <t xml:space="preserve">      储备粮油差价补贴</t>
  </si>
  <si>
    <t xml:space="preserve">      储备粮(油)库建设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</si>
  <si>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</si>
  <si>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</si>
  <si>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</si>
  <si>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</si>
  <si>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</si>
  <si>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</si>
  <si>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</si>
  <si>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</si>
  <si>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</si>
  <si>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</si>
  <si>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</si>
  <si>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</si>
  <si>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</si>
  <si>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其他重要商品储备支出</t>
  </si>
  <si>
    <t xml:space="preserve">  灾害防治及应急管理支出</t>
  </si>
  <si>
    <t>应急管理事务</t>
  </si>
  <si>
    <t xml:space="preserve">      灾害风险防治</t>
  </si>
  <si>
    <t xml:space="preserve">      国务院安委会专项</t>
  </si>
  <si>
    <t xml:space="preserve">  安全监管</t>
  </si>
  <si>
    <t xml:space="preserve">      安全生产基础</t>
  </si>
  <si>
    <t xml:space="preserve">  应急救援</t>
  </si>
  <si>
    <t xml:space="preserve">      应急管理</t>
  </si>
  <si>
    <t xml:space="preserve">  其他应急管理支出</t>
  </si>
  <si>
    <t>消防事务</t>
  </si>
  <si>
    <t xml:space="preserve">  消防应急救援</t>
  </si>
  <si>
    <t xml:space="preserve">  其他消防事务支出</t>
  </si>
  <si>
    <t xml:space="preserve">    森林消防事务</t>
  </si>
  <si>
    <t xml:space="preserve">      森林消防应急救援</t>
  </si>
  <si>
    <t xml:space="preserve">      其他森林消防事务支出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</si>
  <si>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</si>
  <si>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</si>
  <si>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</si>
  <si>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其他煤矿安全支出</t>
  </si>
  <si>
    <t>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</si>
  <si>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</si>
  <si>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</si>
  <si>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</si>
  <si>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</si>
  <si>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</si>
  <si>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</si>
  <si>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防震减灾基础管理</t>
  </si>
  <si>
    <t xml:space="preserve">      地震事业机构 </t>
  </si>
  <si>
    <t xml:space="preserve">      其他地震事务支出</t>
  </si>
  <si>
    <t>自然灾害防治</t>
  </si>
  <si>
    <t xml:space="preserve">  地质灾害防治</t>
  </si>
  <si>
    <t xml:space="preserve">      森林草原防灾减灾</t>
  </si>
  <si>
    <t xml:space="preserve">      其他自然灾害防治支出</t>
  </si>
  <si>
    <t>自然灾害救灾及恢复重建支出</t>
  </si>
  <si>
    <t xml:space="preserve">      中央自然灾害生活补助</t>
  </si>
  <si>
    <t xml:space="preserve">  地方自然灾害生活补助</t>
  </si>
  <si>
    <t xml:space="preserve">  自然灾害救灾补助</t>
  </si>
  <si>
    <t xml:space="preserve">  自然灾害灾后重建补助</t>
  </si>
  <si>
    <t xml:space="preserve">  其他自然灾害生活救助支出</t>
  </si>
  <si>
    <t>其他灾害防治及应急管理支出</t>
  </si>
  <si>
    <t>预备费</t>
  </si>
  <si>
    <t xml:space="preserve">  其他支出</t>
  </si>
  <si>
    <t xml:space="preserve">  债务付息支出</t>
  </si>
  <si>
    <t xml:space="preserve">    中央政府国内债务付息支出</t>
  </si>
  <si>
    <t xml:space="preserve">    中央政府国外债务付息支出</t>
  </si>
  <si>
    <t>地方政府一般债务付息支出</t>
  </si>
  <si>
    <t xml:space="preserve">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</si>
  <si>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</si>
  <si>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</si>
  <si>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地方政府其他一般债务付息支出</t>
  </si>
  <si>
    <t xml:space="preserve">  债务发行费用支出</t>
  </si>
  <si>
    <t xml:space="preserve">    中央政府国内债务发行费用支出</t>
  </si>
  <si>
    <t xml:space="preserve">    中央政府国外债务发行费用支出</t>
  </si>
  <si>
    <t>地方政府一般债务发行费用支出</t>
  </si>
  <si>
    <t>附件9</t>
  </si>
  <si>
    <t>酉阳自治县2020年基本支出决算表</t>
  </si>
  <si>
    <t>（基本支出按政府经济科目到款）</t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</si>
  <si>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</si>
  <si>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</si>
  <si>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</si>
  <si>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</si>
  <si>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</si>
  <si>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</si>
  <si>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</si>
  <si>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</si>
  <si>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</si>
  <si>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</si>
  <si>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</si>
  <si>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公务用车运行维护费</t>
  </si>
  <si>
    <t xml:space="preserve">  维修（护）费</t>
  </si>
  <si>
    <t xml:space="preserve">  其他商品和服务支出</t>
  </si>
  <si>
    <t>机关资本性支出（一）</t>
  </si>
  <si>
    <t xml:space="preserve">  公务用车购置</t>
  </si>
  <si>
    <t>对事业单位经常性补助</t>
  </si>
  <si>
    <t xml:space="preserve">  工资福利支出</t>
  </si>
  <si>
    <t xml:space="preserve">  商品和服务支出</t>
  </si>
  <si>
    <t>对个人和家庭的补助</t>
  </si>
  <si>
    <t xml:space="preserve">  社会福利和救助</t>
  </si>
  <si>
    <t xml:space="preserve">  离退休费</t>
  </si>
  <si>
    <t xml:space="preserve">  其他对个人和家庭的补助</t>
  </si>
  <si>
    <t>预备费及预留</t>
  </si>
  <si>
    <t xml:space="preserve">  预留</t>
  </si>
  <si>
    <t>房屋建筑物购建</t>
  </si>
  <si>
    <t>信息网络及软件购置更新</t>
  </si>
  <si>
    <t>公务用车购置</t>
  </si>
  <si>
    <t>附件10</t>
  </si>
  <si>
    <t>酉阳自治县2020年政府债务余额决算表</t>
  </si>
  <si>
    <t>项 目</t>
  </si>
  <si>
    <t>政府一般债务</t>
  </si>
  <si>
    <t>政府专项债务</t>
  </si>
  <si>
    <t>执行数</t>
  </si>
  <si>
    <t>一、2019年末地方政府债务余额实际数</t>
  </si>
  <si>
    <t>二、2020年末地方政府债务余额限额</t>
  </si>
  <si>
    <t>三、2020年地方政府债务新增额</t>
  </si>
  <si>
    <t>四、2020年地方政府债务还本额</t>
  </si>
  <si>
    <t>五、2020年末地方政府债务余额数</t>
  </si>
  <si>
    <t>其中：地方政府债券余额数</t>
  </si>
  <si>
    <t>　　　其他地方政府债务余额数</t>
  </si>
  <si>
    <t>六、2021年到期债务金额</t>
  </si>
  <si>
    <t>附件11</t>
  </si>
  <si>
    <t>酉阳自治县2020年政府性基金预算收支决算表</t>
  </si>
  <si>
    <t>收入</t>
  </si>
  <si>
    <t>调整  
预算数</t>
  </si>
  <si>
    <t>上年  
决算数</t>
  </si>
  <si>
    <t>上年   
决算数</t>
  </si>
  <si>
    <t>总  计</t>
  </si>
  <si>
    <t>县级收入合计</t>
  </si>
  <si>
    <t>县级支出合计</t>
  </si>
  <si>
    <t>一、新增建设用地土地有偿使用费收入</t>
  </si>
  <si>
    <t>一、社会保障和就业支出</t>
  </si>
  <si>
    <t>二、城市公用事业附加收入</t>
  </si>
  <si>
    <t>大中型水库移民后期扶持基金支出</t>
  </si>
  <si>
    <t>三、国有土地收益基金收入</t>
  </si>
  <si>
    <t xml:space="preserve">  移民补助</t>
  </si>
  <si>
    <t>四、农业土地开发资金收入</t>
  </si>
  <si>
    <t xml:space="preserve">  基础设施建设和经济发展</t>
  </si>
  <si>
    <t>五、国有土地使用权出让收入</t>
  </si>
  <si>
    <t xml:space="preserve">  其他大中型水库移民后期扶持基金支出</t>
  </si>
  <si>
    <t>六、大中型水库库区基金收入</t>
  </si>
  <si>
    <t>小型水库移民扶助基金支出</t>
  </si>
  <si>
    <t>七、彩票公益金收入</t>
  </si>
  <si>
    <t>八、城市基础设施配套费收入</t>
  </si>
  <si>
    <t>二、城乡社区支出</t>
  </si>
  <si>
    <t>国有土地使用权出让收入安排的支出</t>
  </si>
  <si>
    <t xml:space="preserve">  征地和拆迁补偿支出</t>
  </si>
  <si>
    <t xml:space="preserve">  土地开发支出</t>
  </si>
  <si>
    <t xml:space="preserve">  城市建设</t>
  </si>
  <si>
    <t xml:space="preserve">  农村基础设施建设支出</t>
  </si>
  <si>
    <t xml:space="preserve">  土地出让业务支出</t>
  </si>
  <si>
    <t xml:space="preserve">  廉租住房支出</t>
  </si>
  <si>
    <t xml:space="preserve">  棚户区改造支出</t>
  </si>
  <si>
    <t xml:space="preserve">  其他国有土地使用权出让收入安排的支出</t>
  </si>
  <si>
    <t>国有土地收益基金支出</t>
  </si>
  <si>
    <t xml:space="preserve">  其他国有土地收益基金支出</t>
  </si>
  <si>
    <t>农业土地开发资金支出</t>
  </si>
  <si>
    <t>城市基础设施配套费及对应专项债务收入安排的支出</t>
  </si>
  <si>
    <t xml:space="preserve">  城市公共设施</t>
  </si>
  <si>
    <t xml:space="preserve">  城市环境卫生</t>
  </si>
  <si>
    <t xml:space="preserve">  公用房屋</t>
  </si>
  <si>
    <t xml:space="preserve">  其他城市基础设施配套费安排的支出</t>
  </si>
  <si>
    <t>污水处理费安排的支出</t>
  </si>
  <si>
    <t xml:space="preserve">  污水处理设施建设和运营</t>
  </si>
  <si>
    <t xml:space="preserve">  其他污水处理费安排的支出</t>
  </si>
  <si>
    <t>土地储备专项债券收入安排的支出</t>
  </si>
  <si>
    <t>棚户区改造专项债券收入安排的支出</t>
  </si>
  <si>
    <t>三、农林水支出</t>
  </si>
  <si>
    <t>大中型水库库区基金支出</t>
  </si>
  <si>
    <t>三峡水库库区基金支出</t>
  </si>
  <si>
    <t xml:space="preserve">  其他三峡水库库区基金支出</t>
  </si>
  <si>
    <t>四、文化旅游与传媒支出</t>
  </si>
  <si>
    <t>旅游发展基金支出</t>
  </si>
  <si>
    <t xml:space="preserve">  地方旅游开发项目补助</t>
  </si>
  <si>
    <t>五、其他支出</t>
  </si>
  <si>
    <t>其他政府性基金及对应专项债务收入安排的支出</t>
  </si>
  <si>
    <t xml:space="preserve">   其他地方自行试点项目收益专项债券收入安排的支出</t>
  </si>
  <si>
    <t>彩票发行销售机构业务费安排的支出</t>
  </si>
  <si>
    <t xml:space="preserve">  彩票市场调控支出</t>
  </si>
  <si>
    <t xml:space="preserve">  其他彩票发行销售机构业务费安排的支出</t>
  </si>
  <si>
    <t>彩票公益金安排的支出</t>
  </si>
  <si>
    <t xml:space="preserve">  用于社会福利的彩票公益金支出</t>
  </si>
  <si>
    <t xml:space="preserve">  用于体育事业的彩票公益金支出</t>
  </si>
  <si>
    <t xml:space="preserve">  用于教育事业的彩票公益金支出</t>
  </si>
  <si>
    <t xml:space="preserve">  用于残疾人事业的彩票公益金支出</t>
  </si>
  <si>
    <t xml:space="preserve">  用于扶贫的彩票公益金支出</t>
  </si>
  <si>
    <t xml:space="preserve">  用于城市医疗救助的彩票公益金支出</t>
  </si>
  <si>
    <t xml:space="preserve">  用于其他社会公益事业的彩票公益金支出</t>
  </si>
  <si>
    <t>六、债务付息支出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</si>
  <si>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</si>
  <si>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</si>
  <si>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</si>
  <si>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棚户区改造专项债券付息支出</t>
  </si>
  <si>
    <t xml:space="preserve">    其他地方自行试点项目收益专项债券付息支出</t>
  </si>
  <si>
    <t>七、债务发行费用支出</t>
  </si>
  <si>
    <t>八、抗疫特别国债安排的支出</t>
  </si>
  <si>
    <t xml:space="preserve">  基础设施建设</t>
  </si>
  <si>
    <t xml:space="preserve">    公共卫生体系建设</t>
  </si>
  <si>
    <t xml:space="preserve">  抗疫相关支出</t>
  </si>
  <si>
    <t xml:space="preserve">    减免房租补贴</t>
  </si>
  <si>
    <t xml:space="preserve">    援企稳岗补贴</t>
  </si>
  <si>
    <t xml:space="preserve">    困难群众基本生活补助</t>
  </si>
  <si>
    <t xml:space="preserve">    其他抗疫相关支出</t>
  </si>
  <si>
    <t>三、结转下年</t>
  </si>
  <si>
    <t>四、调入资金</t>
  </si>
  <si>
    <t>四、调出资金</t>
  </si>
  <si>
    <r>
      <rPr>
        <sz val="10"/>
        <color theme="1"/>
        <rFont val="方正黑体_GBK"/>
        <charset val="134"/>
      </rPr>
      <t>附件1</t>
    </r>
    <r>
      <rPr>
        <sz val="10"/>
        <color theme="1"/>
        <rFont val="方正黑体_GBK"/>
        <charset val="134"/>
      </rPr>
      <t>2</t>
    </r>
  </si>
  <si>
    <t xml:space="preserve">酉阳自治县2020年政府性基金预算转移支付收支决算表 </t>
  </si>
  <si>
    <t xml:space="preserve"> </t>
  </si>
  <si>
    <t>收       入</t>
  </si>
  <si>
    <t>支        出</t>
  </si>
  <si>
    <t>一、上解支出</t>
  </si>
  <si>
    <t>二、调出资金</t>
  </si>
  <si>
    <t>三、年终结余</t>
  </si>
  <si>
    <t xml:space="preserve">    其中：本级</t>
  </si>
  <si>
    <t>其他</t>
  </si>
  <si>
    <t>抗疫特别国债</t>
  </si>
  <si>
    <t>地方政府债券转贷收入(新增）</t>
  </si>
  <si>
    <t>附表13</t>
  </si>
  <si>
    <t>酉阳自治县2020年国有资本经营预算收支决算表</t>
  </si>
  <si>
    <t>去年决算数</t>
  </si>
  <si>
    <t>本级收入合计</t>
  </si>
  <si>
    <t>本级支出合计</t>
  </si>
  <si>
    <t>一、利润收入</t>
  </si>
  <si>
    <t>一、解决历史遗留问题及改革成本支出</t>
  </si>
  <si>
    <t>二、股利、股息收入</t>
  </si>
  <si>
    <t xml:space="preserve">  “三供一业”移交补助支出</t>
  </si>
  <si>
    <t>三、产权转让收入</t>
  </si>
  <si>
    <t xml:space="preserve">  其他历史遗留及改革成本支出</t>
  </si>
  <si>
    <t>四、清算收入</t>
  </si>
  <si>
    <t>二、国有企业资本金注入</t>
  </si>
  <si>
    <t>五、其他国有资本经营预算收入</t>
  </si>
  <si>
    <t xml:space="preserve">  公益性设施投资支出</t>
  </si>
  <si>
    <t xml:space="preserve">  前瞻性战略性产业发展</t>
  </si>
  <si>
    <t xml:space="preserve">  生态环境保护支出</t>
  </si>
  <si>
    <t xml:space="preserve">  支持科技进步支出</t>
  </si>
  <si>
    <t xml:space="preserve">  其他国有资本金注入</t>
  </si>
  <si>
    <t>三、金融企业国有资本经营预算支出</t>
  </si>
  <si>
    <t xml:space="preserve">  资本性支出</t>
  </si>
  <si>
    <t>四、其他国有资本经营预算支出</t>
  </si>
  <si>
    <t xml:space="preserve">  其他国有资本经营预算支出  </t>
  </si>
  <si>
    <t>二、上年结转</t>
  </si>
  <si>
    <t>二、结转下年</t>
  </si>
  <si>
    <t>三、调入资金</t>
  </si>
  <si>
    <t>三、调出资金</t>
  </si>
  <si>
    <r>
      <rPr>
        <sz val="14"/>
        <color indexed="8"/>
        <rFont val="方正黑体_GBK"/>
        <charset val="134"/>
      </rPr>
      <t>附表1</t>
    </r>
    <r>
      <rPr>
        <sz val="14"/>
        <color indexed="8"/>
        <rFont val="方正黑体_GBK"/>
        <charset val="134"/>
      </rPr>
      <t>4</t>
    </r>
  </si>
  <si>
    <t>酉阳自治县2020年社会保险基金预算收支决算表</t>
  </si>
  <si>
    <t>收        入</t>
  </si>
  <si>
    <t>此表无数据</t>
  </si>
  <si>
    <t>备注：社会保险基金全市统筹，我县社会保险基金决算收支由市级统一公开</t>
  </si>
  <si>
    <t>酉阳自治县2020年一般公共预算转移性收入决算明细表</t>
    <phoneticPr fontId="72" type="noConversion"/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</si>
</sst>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3" formatCode="_ * #,##0.00_ ;_ * \-#,##0.00_ ;_ * &quot;-&quot;??_ ;_ @_ "/>
    <numFmt numFmtId="176" formatCode="0.0%"/>
    <numFmt numFmtId="179" formatCode="0_);[Red]\(0\)"/>
    <numFmt numFmtId="180" formatCode="#,##0_);[Red]\(#,##0\)"/>
    <numFmt numFmtId="181" formatCode="_-* #,##0_-;\-* #,##0_-;_-* &quot;-&quot;??_-;_-@_-"/>
    <numFmt numFmtId="182" formatCode="_ * #,##0.0_ ;_ * \-#,##0.0_ ;_ * &quot;-&quot;??_ ;_ @_ "/>
    <numFmt numFmtId="183" formatCode="_ * #,##0_ ;_ * \-#,##0_ ;_ * &quot;-&quot;??_ ;_ @_ "/>
    <numFmt numFmtId="184" formatCode="#,##0.00_ "/>
    <numFmt numFmtId="185" formatCode="#,##0_ "/>
    <numFmt numFmtId="186" formatCode="________@"/>
    <numFmt numFmtId="187" formatCode="0_ ;[Red]\-0\ "/>
    <numFmt numFmtId="188" formatCode="0_ "/>
    <numFmt numFmtId="189" formatCode="###,###"/>
    <numFmt numFmtId="190" formatCode="#,##0.000_);[Red]\(#,##0.000\)"/>
  </numFmts>
  <fonts count="73">
    <font>
      <sz val="11"/>
      <color theme="1"/>
      <name val="宋体"/>
      <charset val="134"/>
      <scheme val="minor"/>
    </font>
    <font>
      <sz val="12"/>
      <name val="方正仿宋_GBK"/>
      <charset val="134"/>
    </font>
    <font>
      <sz val="10"/>
      <name val="方正黑体_GBK"/>
      <charset val="134"/>
    </font>
    <font>
      <sz val="11"/>
      <color theme="1"/>
      <name val="Times New Roman"/>
      <family val="1"/>
    </font>
    <font>
      <sz val="14"/>
      <color indexed="8"/>
      <name val="方正黑体_GBK"/>
      <charset val="134"/>
    </font>
    <font>
      <sz val="20"/>
      <color indexed="8"/>
      <name val="方正小标宋_GBK"/>
      <charset val="134"/>
    </font>
    <font>
      <sz val="10"/>
      <color indexed="8"/>
      <name val="方正仿宋_GBK"/>
      <charset val="134"/>
    </font>
    <font>
      <sz val="10"/>
      <color theme="1"/>
      <name val="方正仿宋_GBK"/>
      <charset val="134"/>
    </font>
    <font>
      <sz val="10"/>
      <color indexed="8"/>
      <name val="方正黑体_GBK"/>
      <charset val="134"/>
    </font>
    <font>
      <sz val="10"/>
      <name val="方正楷体_GBK"/>
      <charset val="134"/>
    </font>
    <font>
      <b/>
      <sz val="10"/>
      <name val="方正楷体_GBK"/>
      <charset val="134"/>
    </font>
    <font>
      <b/>
      <sz val="11"/>
      <name val="方正楷体_GBK"/>
      <charset val="134"/>
    </font>
    <font>
      <sz val="11"/>
      <color theme="1"/>
      <name val="方正楷体_GBK"/>
      <charset val="134"/>
    </font>
    <font>
      <sz val="9"/>
      <name val="方正楷体_GBK"/>
      <charset val="134"/>
    </font>
    <font>
      <sz val="11"/>
      <name val="方正仿宋_GBK"/>
      <charset val="134"/>
    </font>
    <font>
      <sz val="11"/>
      <color indexed="8"/>
      <name val="方正仿宋_GBK"/>
      <charset val="134"/>
    </font>
    <font>
      <sz val="12"/>
      <name val="仿宋_GB2312"/>
      <charset val="134"/>
    </font>
    <font>
      <sz val="10"/>
      <name val="宋体"/>
      <charset val="134"/>
      <scheme val="minor"/>
    </font>
    <font>
      <sz val="10"/>
      <color theme="1"/>
      <name val="方正黑体_GBK"/>
      <charset val="134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0"/>
      <name val="方正仿宋_GBK"/>
      <charset val="134"/>
    </font>
    <font>
      <b/>
      <sz val="10"/>
      <color theme="1"/>
      <name val="方正楷体_GBK"/>
      <charset val="134"/>
    </font>
    <font>
      <sz val="10"/>
      <color theme="1"/>
      <name val="方正楷体_GBK"/>
      <charset val="134"/>
    </font>
    <font>
      <sz val="10"/>
      <color indexed="8"/>
      <name val="方正楷体_GBK"/>
      <charset val="134"/>
    </font>
    <font>
      <sz val="22"/>
      <name val="方正小标宋_GBK"/>
      <charset val="134"/>
    </font>
    <font>
      <sz val="12"/>
      <name val="方正黑体_GBK"/>
      <charset val="134"/>
    </font>
    <font>
      <sz val="10"/>
      <name val="Times New Roman"/>
      <family val="1"/>
    </font>
    <font>
      <sz val="12"/>
      <name val="Times New Roman"/>
      <family val="1"/>
    </font>
    <font>
      <sz val="14"/>
      <name val="方正黑体_GBK"/>
      <charset val="134"/>
    </font>
    <font>
      <sz val="20"/>
      <name val="方正小标宋_GBK"/>
      <charset val="134"/>
    </font>
    <font>
      <sz val="10"/>
      <color rgb="FF000000"/>
      <name val="方正楷体_GBK"/>
      <charset val="134"/>
    </font>
    <font>
      <sz val="10"/>
      <color rgb="FFFF0000"/>
      <name val="方正楷体_GBK"/>
      <charset val="134"/>
    </font>
    <font>
      <sz val="12"/>
      <name val="方正楷体_GBK"/>
      <charset val="134"/>
    </font>
    <font>
      <sz val="11"/>
      <name val="方正楷体_GBK"/>
      <charset val="134"/>
    </font>
    <font>
      <sz val="16"/>
      <name val="方正黑体_GBK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方正仿宋_GBK"/>
      <charset val="134"/>
    </font>
    <font>
      <sz val="19"/>
      <name val="方正小标宋_GBK"/>
      <charset val="134"/>
    </font>
    <font>
      <sz val="18"/>
      <name val="方正小标宋_GBK"/>
      <charset val="134"/>
    </font>
    <font>
      <sz val="18"/>
      <color indexed="8"/>
      <name val="Times New Roman"/>
      <family val="1"/>
    </font>
    <font>
      <sz val="18"/>
      <color indexed="8"/>
      <name val="方正小标宋_GBK"/>
      <charset val="134"/>
    </font>
    <font>
      <b/>
      <sz val="12"/>
      <color theme="1"/>
      <name val="宋体"/>
      <charset val="134"/>
    </font>
    <font>
      <b/>
      <sz val="10"/>
      <color indexed="8"/>
      <name val="方正楷体_GBK"/>
      <charset val="134"/>
    </font>
    <font>
      <sz val="10"/>
      <color indexed="8"/>
      <name val="Times New Roman"/>
      <family val="1"/>
    </font>
    <font>
      <b/>
      <sz val="12"/>
      <name val="方正仿宋_GBK"/>
      <charset val="134"/>
    </font>
    <font>
      <b/>
      <sz val="11"/>
      <color theme="1"/>
      <name val="方正楷体_GBK"/>
      <charset val="134"/>
    </font>
    <font>
      <sz val="22"/>
      <color theme="1"/>
      <name val="方正小标宋_GBK"/>
      <charset val="134"/>
    </font>
    <font>
      <sz val="11"/>
      <color theme="1"/>
      <name val="方正黑体_GBK"/>
      <charset val="134"/>
    </font>
    <font>
      <sz val="11"/>
      <color indexed="8"/>
      <name val="Times New Roman"/>
      <family val="1"/>
    </font>
    <font>
      <sz val="11"/>
      <name val="方正黑体_GBK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family val="2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color indexed="8"/>
      <name val="Arial"/>
      <family val="2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9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1454817346722"/>
      </bottom>
      <diagonal/>
    </border>
  </borders>
  <cellStyleXfs count="126">
    <xf numFmtId="0" fontId="0" fillId="0" borderId="0">
      <alignment vertical="center"/>
    </xf>
    <xf numFmtId="0" fontId="53" fillId="0" borderId="0">
      <alignment vertical="center"/>
    </xf>
    <xf numFmtId="0" fontId="53" fillId="16" borderId="0" applyNumberFormat="0" applyBorder="0" applyAlignment="0" applyProtection="0">
      <alignment vertical="center"/>
    </xf>
    <xf numFmtId="0" fontId="36" fillId="0" borderId="0"/>
    <xf numFmtId="43" fontId="56" fillId="0" borderId="0" applyFont="0" applyFill="0" applyBorder="0" applyAlignment="0" applyProtection="0">
      <alignment vertical="center"/>
    </xf>
    <xf numFmtId="0" fontId="56" fillId="0" borderId="0">
      <alignment vertical="center"/>
    </xf>
    <xf numFmtId="0" fontId="65" fillId="14" borderId="10" applyNumberFormat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0" fontId="61" fillId="0" borderId="0"/>
    <xf numFmtId="9" fontId="56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64" fillId="14" borderId="14" applyNumberFormat="0" applyAlignment="0" applyProtection="0">
      <alignment vertical="center"/>
    </xf>
    <xf numFmtId="41" fontId="36" fillId="0" borderId="0" applyFont="0" applyFill="0" applyBorder="0" applyAlignment="0" applyProtection="0"/>
    <xf numFmtId="41" fontId="56" fillId="0" borderId="0" applyFont="0" applyFill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68" fillId="0" borderId="0"/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36" fillId="0" borderId="0"/>
    <xf numFmtId="0" fontId="61" fillId="0" borderId="0"/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/>
    <xf numFmtId="0" fontId="53" fillId="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3" fillId="0" borderId="0">
      <alignment vertical="center"/>
    </xf>
    <xf numFmtId="0" fontId="57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1" fillId="0" borderId="0" applyNumberFormat="0" applyFont="0" applyFill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6" fillId="0" borderId="0"/>
    <xf numFmtId="0" fontId="53" fillId="0" borderId="0">
      <alignment vertical="center"/>
    </xf>
    <xf numFmtId="41" fontId="56" fillId="0" borderId="0" applyFont="0" applyFill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3" fillId="0" borderId="0">
      <alignment vertical="center"/>
    </xf>
    <xf numFmtId="41" fontId="56" fillId="0" borderId="0" applyFont="0" applyFill="0" applyBorder="0" applyAlignment="0" applyProtection="0">
      <alignment vertical="center"/>
    </xf>
    <xf numFmtId="0" fontId="53" fillId="0" borderId="0">
      <alignment vertical="center"/>
    </xf>
    <xf numFmtId="41" fontId="56" fillId="0" borderId="0" applyFont="0" applyFill="0" applyBorder="0" applyAlignment="0" applyProtection="0">
      <alignment vertical="center"/>
    </xf>
    <xf numFmtId="0" fontId="56" fillId="0" borderId="0">
      <alignment vertical="center"/>
    </xf>
    <xf numFmtId="43" fontId="5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7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1" fillId="0" borderId="0"/>
    <xf numFmtId="0" fontId="53" fillId="6" borderId="11" applyNumberFormat="0" applyFont="0" applyAlignment="0" applyProtection="0">
      <alignment vertical="center"/>
    </xf>
    <xf numFmtId="0" fontId="61" fillId="0" borderId="0"/>
    <xf numFmtId="0" fontId="53" fillId="0" borderId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61" fillId="0" borderId="0"/>
    <xf numFmtId="0" fontId="55" fillId="5" borderId="0" applyNumberFormat="0" applyBorder="0" applyAlignment="0" applyProtection="0">
      <alignment vertical="center"/>
    </xf>
    <xf numFmtId="0" fontId="60" fillId="0" borderId="13" applyNumberFormat="0" applyFill="0" applyAlignment="0" applyProtection="0">
      <alignment vertical="center"/>
    </xf>
    <xf numFmtId="0" fontId="71" fillId="20" borderId="15" applyNumberFormat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/>
    <xf numFmtId="0" fontId="57" fillId="8" borderId="0" applyNumberFormat="0" applyBorder="0" applyAlignment="0" applyProtection="0">
      <alignment vertical="center"/>
    </xf>
    <xf numFmtId="41" fontId="36" fillId="0" borderId="0" applyFont="0" applyFill="0" applyBorder="0" applyAlignment="0" applyProtection="0"/>
    <xf numFmtId="41" fontId="56" fillId="0" borderId="0" applyFont="0" applyFill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4" fillId="4" borderId="10" applyNumberFormat="0" applyAlignment="0" applyProtection="0">
      <alignment vertical="center"/>
    </xf>
  </cellStyleXfs>
  <cellXfs count="354">
    <xf numFmtId="0" fontId="0" fillId="0" borderId="0" xfId="0">
      <alignment vertical="center"/>
    </xf>
    <xf numFmtId="0" fontId="1" fillId="2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179" fontId="3" fillId="2" borderId="0" xfId="1" applyNumberFormat="1" applyFont="1" applyFill="1" applyAlignment="1">
      <alignment horizontal="center" vertical="center"/>
    </xf>
    <xf numFmtId="180" fontId="3" fillId="2" borderId="0" xfId="1" applyNumberFormat="1" applyFont="1" applyFill="1" applyAlignment="1">
      <alignment vertical="center"/>
    </xf>
    <xf numFmtId="179" fontId="3" fillId="2" borderId="0" xfId="1" applyNumberFormat="1" applyFont="1" applyFill="1" applyAlignment="1">
      <alignment vertical="center"/>
    </xf>
    <xf numFmtId="0" fontId="2" fillId="2" borderId="2" xfId="77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77" applyFont="1" applyFill="1" applyBorder="1" applyAlignment="1">
      <alignment horizontal="left" vertical="center"/>
    </xf>
    <xf numFmtId="179" fontId="10" fillId="2" borderId="2" xfId="68" applyNumberFormat="1" applyFont="1" applyFill="1" applyBorder="1" applyAlignment="1">
      <alignment horizontal="right" vertical="center"/>
    </xf>
    <xf numFmtId="176" fontId="10" fillId="2" borderId="2" xfId="9" applyNumberFormat="1" applyFont="1" applyFill="1" applyBorder="1" applyAlignment="1">
      <alignment horizontal="right" vertical="center"/>
    </xf>
    <xf numFmtId="0" fontId="11" fillId="2" borderId="2" xfId="77" applyFont="1" applyFill="1" applyBorder="1" applyAlignment="1">
      <alignment horizontal="center" vertical="center"/>
    </xf>
    <xf numFmtId="179" fontId="10" fillId="2" borderId="2" xfId="0" applyNumberFormat="1" applyFont="1" applyFill="1" applyBorder="1" applyAlignment="1">
      <alignment horizontal="right" vertical="center"/>
    </xf>
    <xf numFmtId="0" fontId="12" fillId="2" borderId="0" xfId="1" applyFont="1" applyFill="1" applyAlignment="1">
      <alignment vertical="center"/>
    </xf>
    <xf numFmtId="0" fontId="1" fillId="2" borderId="0" xfId="56" applyFont="1" applyFill="1" applyAlignment="1">
      <alignment vertical="center"/>
    </xf>
    <xf numFmtId="0" fontId="2" fillId="2" borderId="0" xfId="56" applyFont="1" applyFill="1" applyAlignment="1">
      <alignment vertical="center"/>
    </xf>
    <xf numFmtId="0" fontId="1" fillId="2" borderId="0" xfId="56" applyFont="1" applyFill="1" applyAlignment="1">
      <alignment horizontal="center" vertical="center"/>
    </xf>
    <xf numFmtId="0" fontId="3" fillId="2" borderId="0" xfId="56" applyFont="1" applyFill="1" applyAlignment="1">
      <alignment vertical="center"/>
    </xf>
    <xf numFmtId="179" fontId="3" fillId="2" borderId="0" xfId="56" applyNumberFormat="1" applyFont="1" applyFill="1" applyAlignment="1">
      <alignment horizontal="center" vertical="center"/>
    </xf>
    <xf numFmtId="180" fontId="3" fillId="2" borderId="0" xfId="56" applyNumberFormat="1" applyFont="1" applyFill="1" applyAlignment="1">
      <alignment vertical="center"/>
    </xf>
    <xf numFmtId="179" fontId="3" fillId="2" borderId="0" xfId="56" applyNumberFormat="1" applyFont="1" applyFill="1" applyAlignment="1">
      <alignment vertical="center"/>
    </xf>
    <xf numFmtId="0" fontId="4" fillId="2" borderId="0" xfId="55" applyFont="1" applyFill="1" applyAlignment="1">
      <alignment horizontal="left" vertical="center"/>
    </xf>
    <xf numFmtId="0" fontId="2" fillId="2" borderId="2" xfId="26" applyFont="1" applyFill="1" applyBorder="1" applyAlignment="1">
      <alignment horizontal="center" vertical="center"/>
    </xf>
    <xf numFmtId="0" fontId="11" fillId="2" borderId="2" xfId="26" applyFont="1" applyFill="1" applyBorder="1" applyAlignment="1">
      <alignment horizontal="center" vertical="center"/>
    </xf>
    <xf numFmtId="179" fontId="10" fillId="2" borderId="2" xfId="19" applyNumberFormat="1" applyFont="1" applyFill="1" applyBorder="1" applyAlignment="1">
      <alignment horizontal="right" vertical="center"/>
    </xf>
    <xf numFmtId="182" fontId="10" fillId="2" borderId="2" xfId="4" applyNumberFormat="1" applyFont="1" applyFill="1" applyBorder="1" applyAlignment="1">
      <alignment horizontal="right" vertical="center"/>
    </xf>
    <xf numFmtId="0" fontId="10" fillId="2" borderId="2" xfId="56" applyFont="1" applyFill="1" applyBorder="1" applyAlignment="1">
      <alignment vertical="center"/>
    </xf>
    <xf numFmtId="180" fontId="10" fillId="2" borderId="2" xfId="56" applyNumberFormat="1" applyFont="1" applyFill="1" applyBorder="1" applyAlignment="1">
      <alignment vertical="center"/>
    </xf>
    <xf numFmtId="0" fontId="9" fillId="2" borderId="2" xfId="56" applyFont="1" applyFill="1" applyBorder="1" applyAlignment="1">
      <alignment vertical="center"/>
    </xf>
    <xf numFmtId="179" fontId="9" fillId="2" borderId="2" xfId="19" applyNumberFormat="1" applyFont="1" applyFill="1" applyBorder="1" applyAlignment="1">
      <alignment horizontal="right" vertical="center"/>
    </xf>
    <xf numFmtId="176" fontId="9" fillId="2" borderId="2" xfId="7" applyNumberFormat="1" applyFont="1" applyFill="1" applyBorder="1" applyAlignment="1">
      <alignment horizontal="right" vertical="center"/>
    </xf>
    <xf numFmtId="184" fontId="13" fillId="2" borderId="2" xfId="0" applyNumberFormat="1" applyFont="1" applyFill="1" applyBorder="1" applyAlignment="1">
      <alignment vertical="center"/>
    </xf>
    <xf numFmtId="176" fontId="14" fillId="2" borderId="2" xfId="19" applyNumberFormat="1" applyFont="1" applyFill="1" applyBorder="1" applyAlignment="1">
      <alignment horizontal="right" vertical="center"/>
    </xf>
    <xf numFmtId="186" fontId="9" fillId="2" borderId="2" xfId="0" applyNumberFormat="1" applyFont="1" applyFill="1" applyBorder="1" applyAlignment="1">
      <alignment vertical="center"/>
    </xf>
    <xf numFmtId="184" fontId="9" fillId="2" borderId="2" xfId="0" applyNumberFormat="1" applyFont="1" applyFill="1" applyBorder="1" applyAlignment="1">
      <alignment vertical="center"/>
    </xf>
    <xf numFmtId="176" fontId="14" fillId="2" borderId="2" xfId="19" applyNumberFormat="1" applyFont="1" applyFill="1" applyBorder="1" applyAlignment="1">
      <alignment horizontal="center" vertical="center"/>
    </xf>
    <xf numFmtId="176" fontId="14" fillId="2" borderId="2" xfId="7" applyNumberFormat="1" applyFont="1" applyFill="1" applyBorder="1" applyAlignment="1">
      <alignment horizontal="right" vertical="center"/>
    </xf>
    <xf numFmtId="176" fontId="14" fillId="2" borderId="3" xfId="19" applyNumberFormat="1" applyFont="1" applyFill="1" applyBorder="1" applyAlignment="1">
      <alignment horizontal="center" vertical="center"/>
    </xf>
    <xf numFmtId="176" fontId="15" fillId="2" borderId="3" xfId="56" applyNumberFormat="1" applyFont="1" applyFill="1" applyBorder="1" applyAlignment="1">
      <alignment horizontal="center" vertical="center"/>
    </xf>
    <xf numFmtId="176" fontId="15" fillId="2" borderId="2" xfId="56" applyNumberFormat="1" applyFont="1" applyFill="1" applyBorder="1" applyAlignment="1">
      <alignment horizontal="center" vertical="center"/>
    </xf>
    <xf numFmtId="0" fontId="10" fillId="2" borderId="2" xfId="26" applyFont="1" applyFill="1" applyBorder="1" applyAlignment="1">
      <alignment horizontal="left" vertical="center"/>
    </xf>
    <xf numFmtId="180" fontId="10" fillId="2" borderId="2" xfId="75" applyNumberFormat="1" applyFont="1" applyFill="1" applyBorder="1" applyAlignment="1">
      <alignment vertical="center"/>
    </xf>
    <xf numFmtId="176" fontId="10" fillId="2" borderId="2" xfId="7" applyNumberFormat="1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left" vertical="center"/>
    </xf>
    <xf numFmtId="187" fontId="9" fillId="2" borderId="2" xfId="0" applyNumberFormat="1" applyFont="1" applyFill="1" applyBorder="1" applyAlignment="1">
      <alignment horizontal="right" vertical="center"/>
    </xf>
    <xf numFmtId="179" fontId="9" fillId="2" borderId="2" xfId="26" applyNumberFormat="1" applyFont="1" applyFill="1" applyBorder="1"/>
    <xf numFmtId="179" fontId="9" fillId="2" borderId="2" xfId="0" applyNumberFormat="1" applyFont="1" applyFill="1" applyBorder="1" applyAlignment="1">
      <alignment horizontal="right" vertical="center"/>
    </xf>
    <xf numFmtId="183" fontId="9" fillId="2" borderId="2" xfId="4" applyNumberFormat="1" applyFont="1" applyFill="1" applyBorder="1" applyAlignment="1">
      <alignment horizontal="right" vertical="center"/>
    </xf>
    <xf numFmtId="179" fontId="9" fillId="0" borderId="2" xfId="19" applyNumberFormat="1" applyFont="1" applyFill="1" applyBorder="1" applyAlignment="1">
      <alignment horizontal="right" vertical="center"/>
    </xf>
    <xf numFmtId="179" fontId="9" fillId="0" borderId="2" xfId="0" applyNumberFormat="1" applyFont="1" applyFill="1" applyBorder="1" applyAlignment="1">
      <alignment horizontal="right" vertical="center"/>
    </xf>
    <xf numFmtId="182" fontId="9" fillId="2" borderId="2" xfId="4" applyNumberFormat="1" applyFont="1" applyFill="1" applyBorder="1" applyAlignment="1">
      <alignment horizontal="right" vertical="center"/>
    </xf>
    <xf numFmtId="180" fontId="10" fillId="0" borderId="2" xfId="75" applyNumberFormat="1" applyFont="1" applyFill="1" applyBorder="1" applyAlignment="1">
      <alignment horizontal="right" vertical="center"/>
    </xf>
    <xf numFmtId="180" fontId="10" fillId="2" borderId="2" xfId="75" applyNumberFormat="1" applyFont="1" applyFill="1" applyBorder="1" applyAlignment="1">
      <alignment horizontal="right" vertical="center"/>
    </xf>
    <xf numFmtId="180" fontId="9" fillId="0" borderId="2" xfId="26" applyNumberFormat="1" applyFont="1" applyFill="1" applyBorder="1" applyAlignment="1">
      <alignment horizontal="right" vertical="center"/>
    </xf>
    <xf numFmtId="180" fontId="9" fillId="2" borderId="2" xfId="26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179" fontId="16" fillId="0" borderId="0" xfId="0" applyNumberFormat="1" applyFont="1" applyFill="1" applyBorder="1" applyAlignment="1"/>
    <xf numFmtId="180" fontId="16" fillId="0" borderId="0" xfId="0" applyNumberFormat="1" applyFont="1" applyFill="1" applyBorder="1" applyAlignment="1">
      <alignment vertical="center"/>
    </xf>
    <xf numFmtId="179" fontId="17" fillId="0" borderId="0" xfId="0" applyNumberFormat="1" applyFont="1" applyFill="1" applyBorder="1" applyAlignment="1">
      <alignment horizontal="right"/>
    </xf>
    <xf numFmtId="0" fontId="16" fillId="0" borderId="0" xfId="0" applyFont="1" applyFill="1" applyBorder="1" applyAlignment="1"/>
    <xf numFmtId="188" fontId="21" fillId="2" borderId="0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>
      <alignment horizontal="center" vertical="center"/>
    </xf>
    <xf numFmtId="179" fontId="2" fillId="2" borderId="2" xfId="0" applyNumberFormat="1" applyFont="1" applyFill="1" applyBorder="1" applyAlignment="1">
      <alignment horizontal="center" vertical="center"/>
    </xf>
    <xf numFmtId="0" fontId="22" fillId="2" borderId="2" xfId="1" applyFont="1" applyFill="1" applyBorder="1" applyAlignment="1">
      <alignment vertical="center"/>
    </xf>
    <xf numFmtId="183" fontId="10" fillId="2" borderId="2" xfId="4" applyNumberFormat="1" applyFont="1" applyFill="1" applyBorder="1" applyAlignment="1" applyProtection="1">
      <alignment vertical="center"/>
    </xf>
    <xf numFmtId="3" fontId="9" fillId="2" borderId="2" xfId="0" applyNumberFormat="1" applyFont="1" applyFill="1" applyBorder="1" applyAlignment="1" applyProtection="1">
      <alignment vertical="center"/>
    </xf>
    <xf numFmtId="183" fontId="9" fillId="2" borderId="2" xfId="4" applyNumberFormat="1" applyFont="1" applyFill="1" applyBorder="1" applyAlignment="1" applyProtection="1">
      <alignment vertical="center"/>
    </xf>
    <xf numFmtId="3" fontId="9" fillId="2" borderId="2" xfId="0" applyNumberFormat="1" applyFont="1" applyFill="1" applyBorder="1" applyAlignment="1" applyProtection="1">
      <alignment horizontal="left" vertical="center"/>
    </xf>
    <xf numFmtId="3" fontId="9" fillId="2" borderId="2" xfId="0" applyNumberFormat="1" applyFont="1" applyFill="1" applyBorder="1" applyAlignment="1" applyProtection="1">
      <alignment horizontal="left" vertical="center" indent="1"/>
    </xf>
    <xf numFmtId="188" fontId="9" fillId="2" borderId="2" xfId="0" applyNumberFormat="1" applyFont="1" applyFill="1" applyBorder="1" applyAlignment="1" applyProtection="1">
      <alignment vertical="center"/>
    </xf>
    <xf numFmtId="0" fontId="23" fillId="0" borderId="2" xfId="1" applyFont="1" applyFill="1" applyBorder="1" applyAlignment="1">
      <alignment vertical="center"/>
    </xf>
    <xf numFmtId="183" fontId="23" fillId="0" borderId="2" xfId="4" applyNumberFormat="1" applyFont="1" applyFill="1" applyBorder="1" applyAlignment="1">
      <alignment vertical="center"/>
    </xf>
    <xf numFmtId="0" fontId="24" fillId="2" borderId="2" xfId="60" applyFont="1" applyFill="1" applyBorder="1" applyAlignment="1">
      <alignment horizontal="left" vertical="center" indent="1"/>
    </xf>
    <xf numFmtId="0" fontId="9" fillId="2" borderId="2" xfId="0" applyFont="1" applyFill="1" applyBorder="1" applyAlignment="1" applyProtection="1">
      <alignment vertical="center"/>
    </xf>
    <xf numFmtId="0" fontId="0" fillId="0" borderId="0" xfId="3" applyFont="1" applyFill="1" applyBorder="1" applyAlignment="1">
      <alignment horizontal="left" vertical="center" wrapText="1"/>
    </xf>
    <xf numFmtId="0" fontId="25" fillId="0" borderId="0" xfId="26" applyFont="1" applyFill="1"/>
    <xf numFmtId="0" fontId="26" fillId="0" borderId="0" xfId="26" applyFont="1" applyFill="1"/>
    <xf numFmtId="0" fontId="1" fillId="0" borderId="0" xfId="26" applyFont="1" applyFill="1"/>
    <xf numFmtId="0" fontId="21" fillId="0" borderId="0" xfId="26" applyFont="1" applyFill="1"/>
    <xf numFmtId="0" fontId="27" fillId="0" borderId="0" xfId="26" applyFont="1" applyFill="1"/>
    <xf numFmtId="0" fontId="28" fillId="0" borderId="0" xfId="26" applyFont="1" applyFill="1" applyAlignment="1">
      <alignment vertical="center"/>
    </xf>
    <xf numFmtId="179" fontId="28" fillId="0" borderId="0" xfId="26" applyNumberFormat="1" applyFont="1" applyFill="1"/>
    <xf numFmtId="180" fontId="28" fillId="0" borderId="0" xfId="26" applyNumberFormat="1" applyFont="1" applyFill="1" applyAlignment="1">
      <alignment vertical="center"/>
    </xf>
    <xf numFmtId="0" fontId="28" fillId="0" borderId="0" xfId="26" applyFont="1" applyFill="1"/>
    <xf numFmtId="0" fontId="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1" fillId="2" borderId="2" xfId="80" applyFont="1" applyFill="1" applyBorder="1" applyAlignment="1">
      <alignment horizontal="center" vertical="center"/>
    </xf>
    <xf numFmtId="182" fontId="10" fillId="0" borderId="2" xfId="4" applyNumberFormat="1" applyFont="1" applyFill="1" applyBorder="1" applyAlignment="1">
      <alignment vertical="center"/>
    </xf>
    <xf numFmtId="0" fontId="10" fillId="2" borderId="2" xfId="80" applyFont="1" applyFill="1" applyBorder="1" applyAlignment="1">
      <alignment horizontal="left" vertical="center"/>
    </xf>
    <xf numFmtId="180" fontId="10" fillId="0" borderId="2" xfId="75" applyNumberFormat="1" applyFont="1" applyFill="1" applyBorder="1" applyAlignment="1">
      <alignment vertical="center"/>
    </xf>
    <xf numFmtId="180" fontId="10" fillId="0" borderId="2" xfId="26" applyNumberFormat="1" applyFont="1" applyFill="1" applyBorder="1" applyAlignment="1">
      <alignment vertical="center"/>
    </xf>
    <xf numFmtId="1" fontId="9" fillId="2" borderId="2" xfId="86" applyNumberFormat="1" applyFont="1" applyFill="1" applyBorder="1" applyAlignment="1" applyProtection="1">
      <alignment horizontal="left" vertical="center" shrinkToFit="1"/>
      <protection locked="0"/>
    </xf>
    <xf numFmtId="180" fontId="9" fillId="0" borderId="2" xfId="75" applyNumberFormat="1" applyFont="1" applyFill="1" applyBorder="1" applyAlignment="1">
      <alignment vertical="center"/>
    </xf>
    <xf numFmtId="182" fontId="9" fillId="0" borderId="2" xfId="4" applyNumberFormat="1" applyFont="1" applyFill="1" applyBorder="1" applyAlignment="1">
      <alignment vertical="center"/>
    </xf>
    <xf numFmtId="0" fontId="10" fillId="0" borderId="4" xfId="0" applyNumberFormat="1" applyFont="1" applyFill="1" applyBorder="1" applyAlignment="1" applyProtection="1">
      <alignment horizontal="left" vertical="center"/>
    </xf>
    <xf numFmtId="1" fontId="9" fillId="2" borderId="2" xfId="86" applyNumberFormat="1" applyFont="1" applyFill="1" applyBorder="1" applyAlignment="1" applyProtection="1">
      <alignment horizontal="left" vertical="center"/>
      <protection locked="0"/>
    </xf>
    <xf numFmtId="180" fontId="9" fillId="0" borderId="4" xfId="75" applyNumberFormat="1" applyFont="1" applyFill="1" applyBorder="1" applyAlignment="1">
      <alignment vertical="center"/>
    </xf>
    <xf numFmtId="0" fontId="9" fillId="0" borderId="4" xfId="0" applyNumberFormat="1" applyFont="1" applyFill="1" applyBorder="1" applyAlignment="1" applyProtection="1">
      <alignment horizontal="left" vertical="center"/>
    </xf>
    <xf numFmtId="185" fontId="9" fillId="2" borderId="2" xfId="26" applyNumberFormat="1" applyFont="1" applyFill="1" applyBorder="1" applyAlignment="1">
      <alignment vertical="center"/>
    </xf>
    <xf numFmtId="1" fontId="9" fillId="0" borderId="2" xfId="83" applyNumberFormat="1" applyFont="1" applyFill="1" applyBorder="1" applyAlignment="1" applyProtection="1">
      <alignment horizontal="left" vertical="center" shrinkToFit="1"/>
      <protection locked="0"/>
    </xf>
    <xf numFmtId="180" fontId="9" fillId="2" borderId="2" xfId="76" applyNumberFormat="1" applyFont="1" applyFill="1" applyBorder="1" applyAlignment="1">
      <alignment vertical="center"/>
    </xf>
    <xf numFmtId="176" fontId="9" fillId="0" borderId="2" xfId="7" applyNumberFormat="1" applyFont="1" applyFill="1" applyBorder="1" applyAlignment="1">
      <alignment vertical="center"/>
    </xf>
    <xf numFmtId="0" fontId="9" fillId="2" borderId="2" xfId="80" applyFont="1" applyFill="1" applyBorder="1"/>
    <xf numFmtId="180" fontId="9" fillId="2" borderId="4" xfId="76" applyNumberFormat="1" applyFont="1" applyFill="1" applyBorder="1" applyAlignment="1">
      <alignment vertical="center"/>
    </xf>
    <xf numFmtId="0" fontId="9" fillId="2" borderId="2" xfId="80" applyFont="1" applyFill="1" applyBorder="1" applyAlignment="1">
      <alignment vertical="center"/>
    </xf>
    <xf numFmtId="180" fontId="9" fillId="2" borderId="4" xfId="80" applyNumberFormat="1" applyFont="1" applyFill="1" applyBorder="1" applyAlignment="1">
      <alignment vertical="center"/>
    </xf>
    <xf numFmtId="190" fontId="9" fillId="2" borderId="4" xfId="80" applyNumberFormat="1" applyFont="1" applyFill="1" applyBorder="1" applyAlignment="1">
      <alignment vertical="center"/>
    </xf>
    <xf numFmtId="0" fontId="9" fillId="0" borderId="4" xfId="62" applyNumberFormat="1" applyFont="1" applyFill="1" applyBorder="1" applyAlignment="1" applyProtection="1">
      <alignment horizontal="left" vertical="center"/>
    </xf>
    <xf numFmtId="1" fontId="9" fillId="0" borderId="2" xfId="86" applyNumberFormat="1" applyFont="1" applyFill="1" applyBorder="1" applyAlignment="1" applyProtection="1">
      <alignment horizontal="left" vertical="center" shrinkToFit="1"/>
      <protection locked="0"/>
    </xf>
    <xf numFmtId="0" fontId="9" fillId="0" borderId="4" xfId="62" applyNumberFormat="1" applyFont="1" applyFill="1" applyBorder="1" applyAlignment="1" applyProtection="1">
      <alignment horizontal="left" vertical="center" wrapText="1"/>
    </xf>
    <xf numFmtId="180" fontId="9" fillId="0" borderId="2" xfId="26" applyNumberFormat="1" applyFont="1" applyFill="1" applyBorder="1" applyAlignment="1">
      <alignment vertical="center"/>
    </xf>
    <xf numFmtId="180" fontId="13" fillId="0" borderId="2" xfId="26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 applyProtection="1">
      <alignment horizontal="left" vertical="center"/>
    </xf>
    <xf numFmtId="180" fontId="10" fillId="2" borderId="2" xfId="80" applyNumberFormat="1" applyFont="1" applyFill="1" applyBorder="1" applyAlignment="1">
      <alignment vertical="center"/>
    </xf>
    <xf numFmtId="183" fontId="9" fillId="0" borderId="2" xfId="4" applyNumberFormat="1" applyFont="1" applyFill="1" applyBorder="1" applyAlignment="1">
      <alignment vertical="center"/>
    </xf>
    <xf numFmtId="0" fontId="9" fillId="0" borderId="2" xfId="26" applyFont="1" applyFill="1" applyBorder="1" applyAlignment="1">
      <alignment vertical="center"/>
    </xf>
    <xf numFmtId="0" fontId="21" fillId="0" borderId="2" xfId="26" applyFont="1" applyFill="1" applyBorder="1"/>
    <xf numFmtId="180" fontId="9" fillId="0" borderId="2" xfId="80" applyNumberFormat="1" applyFont="1" applyFill="1" applyBorder="1" applyAlignment="1">
      <alignment vertical="center"/>
    </xf>
    <xf numFmtId="0" fontId="0" fillId="0" borderId="0" xfId="0" applyAlignment="1"/>
    <xf numFmtId="0" fontId="9" fillId="0" borderId="2" xfId="75" applyFont="1" applyFill="1" applyBorder="1" applyAlignment="1">
      <alignment vertical="center"/>
    </xf>
    <xf numFmtId="185" fontId="9" fillId="2" borderId="2" xfId="75" applyNumberFormat="1" applyFont="1" applyFill="1" applyBorder="1" applyAlignment="1">
      <alignment vertical="center"/>
    </xf>
    <xf numFmtId="183" fontId="9" fillId="2" borderId="2" xfId="70" applyNumberFormat="1" applyFont="1" applyFill="1" applyBorder="1" applyAlignment="1">
      <alignment vertical="center"/>
    </xf>
    <xf numFmtId="0" fontId="9" fillId="2" borderId="2" xfId="62" applyFont="1" applyFill="1" applyBorder="1" applyAlignment="1">
      <alignment horizontal="left" vertical="center"/>
    </xf>
    <xf numFmtId="185" fontId="9" fillId="2" borderId="2" xfId="56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55" applyFont="1" applyFill="1" applyBorder="1">
      <alignment vertical="center"/>
    </xf>
    <xf numFmtId="0" fontId="9" fillId="2" borderId="2" xfId="56" applyFont="1" applyFill="1" applyBorder="1" applyAlignment="1">
      <alignment horizontal="right" vertical="center"/>
    </xf>
    <xf numFmtId="187" fontId="9" fillId="2" borderId="2" xfId="62" applyNumberFormat="1" applyFont="1" applyFill="1" applyBorder="1" applyAlignment="1">
      <alignment horizontal="right" vertical="center"/>
    </xf>
    <xf numFmtId="0" fontId="27" fillId="0" borderId="2" xfId="26" applyFont="1" applyFill="1" applyBorder="1"/>
    <xf numFmtId="183" fontId="10" fillId="0" borderId="2" xfId="4" applyNumberFormat="1" applyFont="1" applyFill="1" applyBorder="1" applyAlignment="1">
      <alignment vertical="center"/>
    </xf>
    <xf numFmtId="0" fontId="2" fillId="2" borderId="0" xfId="27" applyFont="1" applyFill="1" applyAlignment="1" applyProtection="1">
      <alignment vertical="center" wrapText="1"/>
      <protection locked="0"/>
    </xf>
    <xf numFmtId="0" fontId="21" fillId="2" borderId="0" xfId="27" applyFont="1" applyFill="1" applyAlignment="1" applyProtection="1">
      <alignment vertical="center"/>
      <protection locked="0"/>
    </xf>
    <xf numFmtId="0" fontId="27" fillId="2" borderId="0" xfId="27" applyFont="1" applyFill="1" applyAlignment="1" applyProtection="1">
      <alignment vertical="center"/>
      <protection locked="0"/>
    </xf>
    <xf numFmtId="179" fontId="27" fillId="2" borderId="0" xfId="27" applyNumberFormat="1" applyFont="1" applyFill="1" applyAlignment="1" applyProtection="1">
      <alignment vertical="center"/>
      <protection locked="0"/>
    </xf>
    <xf numFmtId="179" fontId="2" fillId="0" borderId="2" xfId="69" applyNumberFormat="1" applyFont="1" applyFill="1" applyBorder="1" applyAlignment="1">
      <alignment horizontal="center" vertical="center" wrapText="1"/>
    </xf>
    <xf numFmtId="0" fontId="9" fillId="0" borderId="2" xfId="69" applyFont="1" applyFill="1" applyBorder="1" applyAlignment="1">
      <alignment vertical="center"/>
    </xf>
    <xf numFmtId="183" fontId="31" fillId="0" borderId="2" xfId="103" applyNumberFormat="1" applyFont="1" applyFill="1" applyBorder="1" applyAlignment="1" applyProtection="1">
      <alignment horizontal="right" vertical="center"/>
    </xf>
    <xf numFmtId="183" fontId="23" fillId="0" borderId="2" xfId="103" applyNumberFormat="1" applyFont="1" applyFill="1" applyBorder="1" applyAlignment="1" applyProtection="1">
      <alignment horizontal="right" vertical="center"/>
    </xf>
    <xf numFmtId="183" fontId="32" fillId="0" borderId="2" xfId="103" applyNumberFormat="1" applyFont="1" applyFill="1" applyBorder="1" applyAlignment="1" applyProtection="1">
      <alignment horizontal="right" vertical="center"/>
    </xf>
    <xf numFmtId="0" fontId="1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1" fillId="2" borderId="0" xfId="55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179" fontId="2" fillId="2" borderId="4" xfId="27" applyNumberFormat="1" applyFont="1" applyFill="1" applyBorder="1" applyAlignment="1" applyProtection="1">
      <alignment horizontal="center" vertical="center" wrapText="1"/>
      <protection locked="0"/>
    </xf>
    <xf numFmtId="179" fontId="2" fillId="0" borderId="2" xfId="27" applyNumberFormat="1" applyFont="1" applyFill="1" applyBorder="1" applyAlignment="1" applyProtection="1">
      <alignment horizontal="center" vertical="center" wrapText="1"/>
      <protection locked="0"/>
    </xf>
    <xf numFmtId="179" fontId="2" fillId="2" borderId="2" xfId="27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55" applyFont="1" applyFill="1" applyBorder="1" applyAlignment="1">
      <alignment horizontal="center" vertical="center" wrapText="1"/>
    </xf>
    <xf numFmtId="179" fontId="10" fillId="2" borderId="2" xfId="27" applyNumberFormat="1" applyFont="1" applyFill="1" applyBorder="1" applyAlignment="1" applyProtection="1">
      <alignment horizontal="center" vertical="center" wrapText="1"/>
      <protection locked="0"/>
    </xf>
    <xf numFmtId="185" fontId="10" fillId="0" borderId="2" xfId="70" applyNumberFormat="1" applyFont="1" applyFill="1" applyBorder="1" applyAlignment="1">
      <alignment vertical="center"/>
    </xf>
    <xf numFmtId="182" fontId="10" fillId="2" borderId="2" xfId="4" applyNumberFormat="1" applyFont="1" applyFill="1" applyBorder="1" applyAlignment="1">
      <alignment vertical="center"/>
    </xf>
    <xf numFmtId="185" fontId="1" fillId="2" borderId="0" xfId="0" applyNumberFormat="1" applyFont="1" applyFill="1" applyAlignment="1">
      <alignment vertical="center"/>
    </xf>
    <xf numFmtId="0" fontId="9" fillId="0" borderId="6" xfId="0" applyFont="1" applyFill="1" applyBorder="1" applyAlignment="1">
      <alignment horizontal="left" vertical="center" shrinkToFit="1"/>
    </xf>
    <xf numFmtId="189" fontId="9" fillId="0" borderId="6" xfId="0" applyNumberFormat="1" applyFont="1" applyFill="1" applyBorder="1" applyAlignment="1"/>
    <xf numFmtId="182" fontId="9" fillId="2" borderId="2" xfId="4" applyNumberFormat="1" applyFont="1" applyFill="1" applyBorder="1" applyAlignment="1">
      <alignment vertical="center"/>
    </xf>
    <xf numFmtId="0" fontId="9" fillId="0" borderId="6" xfId="0" applyNumberFormat="1" applyFont="1" applyFill="1" applyBorder="1" applyAlignment="1">
      <alignment horizontal="left" vertical="center" shrinkToFit="1"/>
    </xf>
    <xf numFmtId="0" fontId="33" fillId="2" borderId="6" xfId="0" applyNumberFormat="1" applyFont="1" applyFill="1" applyBorder="1" applyAlignment="1">
      <alignment horizontal="left" vertical="center" indent="1" shrinkToFit="1"/>
    </xf>
    <xf numFmtId="183" fontId="33" fillId="0" borderId="6" xfId="4" applyNumberFormat="1" applyFont="1" applyFill="1" applyBorder="1" applyAlignment="1">
      <alignment vertical="center"/>
    </xf>
    <xf numFmtId="10" fontId="34" fillId="2" borderId="2" xfId="7" applyNumberFormat="1" applyFont="1" applyFill="1" applyBorder="1" applyAlignment="1">
      <alignment horizontal="right" vertical="center"/>
    </xf>
    <xf numFmtId="188" fontId="1" fillId="2" borderId="0" xfId="0" applyNumberFormat="1" applyFont="1" applyFill="1" applyAlignment="1">
      <alignment vertical="center"/>
    </xf>
    <xf numFmtId="183" fontId="28" fillId="2" borderId="0" xfId="0" applyNumberFormat="1" applyFont="1" applyFill="1" applyAlignment="1">
      <alignment vertical="center"/>
    </xf>
    <xf numFmtId="176" fontId="9" fillId="2" borderId="0" xfId="7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0" fontId="10" fillId="2" borderId="7" xfId="0" applyNumberFormat="1" applyFont="1" applyFill="1" applyBorder="1" applyAlignment="1" applyProtection="1">
      <alignment horizontal="center" vertical="center"/>
    </xf>
    <xf numFmtId="179" fontId="10" fillId="0" borderId="3" xfId="0" applyNumberFormat="1" applyFont="1" applyFill="1" applyBorder="1" applyAlignment="1" applyProtection="1">
      <alignment horizontal="right" vertical="center"/>
    </xf>
    <xf numFmtId="0" fontId="34" fillId="2" borderId="2" xfId="90" applyFont="1" applyFill="1" applyBorder="1" applyAlignment="1">
      <alignment horizontal="left" vertical="center"/>
    </xf>
    <xf numFmtId="0" fontId="37" fillId="2" borderId="2" xfId="0" applyFont="1" applyFill="1" applyBorder="1">
      <alignment vertical="center"/>
    </xf>
    <xf numFmtId="0" fontId="9" fillId="2" borderId="2" xfId="0" applyFont="1" applyFill="1" applyBorder="1">
      <alignment vertical="center"/>
    </xf>
    <xf numFmtId="183" fontId="9" fillId="2" borderId="2" xfId="0" applyNumberFormat="1" applyFont="1" applyFill="1" applyBorder="1">
      <alignment vertical="center"/>
    </xf>
    <xf numFmtId="179" fontId="1" fillId="2" borderId="0" xfId="0" applyNumberFormat="1" applyFont="1" applyFill="1" applyAlignment="1">
      <alignment vertical="center"/>
    </xf>
    <xf numFmtId="183" fontId="1" fillId="2" borderId="0" xfId="0" applyNumberFormat="1" applyFont="1" applyFill="1" applyAlignment="1">
      <alignment vertical="center"/>
    </xf>
    <xf numFmtId="10" fontId="9" fillId="2" borderId="2" xfId="7" applyNumberFormat="1" applyFont="1" applyFill="1" applyBorder="1" applyAlignment="1">
      <alignment horizontal="right" vertical="center"/>
    </xf>
    <xf numFmtId="0" fontId="53" fillId="2" borderId="0" xfId="67" applyFill="1" applyAlignment="1">
      <alignment vertical="center" wrapText="1"/>
    </xf>
    <xf numFmtId="0" fontId="53" fillId="2" borderId="0" xfId="67" applyFill="1">
      <alignment vertical="center"/>
    </xf>
    <xf numFmtId="0" fontId="53" fillId="2" borderId="0" xfId="67" applyFill="1" applyAlignment="1">
      <alignment horizontal="center" vertical="center"/>
    </xf>
    <xf numFmtId="0" fontId="34" fillId="2" borderId="1" xfId="77" applyNumberFormat="1" applyFont="1" applyFill="1" applyBorder="1" applyAlignment="1" applyProtection="1">
      <alignment vertical="center" wrapText="1"/>
    </xf>
    <xf numFmtId="0" fontId="34" fillId="2" borderId="1" xfId="77" applyNumberFormat="1" applyFont="1" applyFill="1" applyBorder="1" applyAlignment="1" applyProtection="1">
      <alignment vertical="center"/>
    </xf>
    <xf numFmtId="0" fontId="34" fillId="2" borderId="1" xfId="77" applyNumberFormat="1" applyFont="1" applyFill="1" applyBorder="1" applyAlignment="1" applyProtection="1">
      <alignment horizontal="center" vertical="center"/>
    </xf>
    <xf numFmtId="0" fontId="2" fillId="2" borderId="2" xfId="77" applyNumberFormat="1" applyFont="1" applyFill="1" applyBorder="1" applyAlignment="1" applyProtection="1">
      <alignment horizontal="center" vertical="center"/>
    </xf>
    <xf numFmtId="0" fontId="2" fillId="2" borderId="3" xfId="77" applyNumberFormat="1" applyFont="1" applyFill="1" applyBorder="1" applyAlignment="1" applyProtection="1">
      <alignment horizontal="center" vertical="center" wrapText="1"/>
    </xf>
    <xf numFmtId="0" fontId="22" fillId="2" borderId="3" xfId="67" applyFont="1" applyFill="1" applyBorder="1" applyAlignment="1">
      <alignment horizontal="center" vertical="center" wrapText="1"/>
    </xf>
    <xf numFmtId="183" fontId="22" fillId="2" borderId="8" xfId="97" applyNumberFormat="1" applyFont="1" applyFill="1" applyBorder="1" applyAlignment="1">
      <alignment horizontal="center" vertical="center"/>
    </xf>
    <xf numFmtId="183" fontId="22" fillId="2" borderId="2" xfId="97" applyNumberFormat="1" applyFont="1" applyFill="1" applyBorder="1" applyAlignment="1">
      <alignment horizontal="center" vertical="center"/>
    </xf>
    <xf numFmtId="0" fontId="22" fillId="2" borderId="2" xfId="67" applyFont="1" applyFill="1" applyBorder="1" applyAlignment="1">
      <alignment vertical="center" wrapText="1"/>
    </xf>
    <xf numFmtId="0" fontId="23" fillId="2" borderId="2" xfId="67" applyFont="1" applyFill="1" applyBorder="1" applyAlignment="1">
      <alignment vertical="center" wrapText="1"/>
    </xf>
    <xf numFmtId="0" fontId="23" fillId="2" borderId="8" xfId="67" applyFont="1" applyFill="1" applyBorder="1">
      <alignment vertical="center"/>
    </xf>
    <xf numFmtId="183" fontId="23" fillId="2" borderId="2" xfId="97" applyNumberFormat="1" applyFont="1" applyFill="1" applyBorder="1" applyAlignment="1">
      <alignment horizontal="center" vertical="center"/>
    </xf>
    <xf numFmtId="0" fontId="23" fillId="2" borderId="8" xfId="67" applyFont="1" applyFill="1" applyBorder="1" applyAlignment="1">
      <alignment vertical="center" wrapText="1"/>
    </xf>
    <xf numFmtId="0" fontId="31" fillId="2" borderId="2" xfId="67" applyFont="1" applyFill="1" applyBorder="1" applyAlignment="1">
      <alignment vertical="center" wrapText="1"/>
    </xf>
    <xf numFmtId="0" fontId="23" fillId="2" borderId="2" xfId="67" applyFont="1" applyFill="1" applyBorder="1">
      <alignment vertical="center"/>
    </xf>
    <xf numFmtId="0" fontId="22" fillId="2" borderId="8" xfId="67" applyFont="1" applyFill="1" applyBorder="1">
      <alignment vertical="center"/>
    </xf>
    <xf numFmtId="0" fontId="23" fillId="2" borderId="2" xfId="67" applyFont="1" applyFill="1" applyBorder="1" applyAlignment="1">
      <alignment horizontal="center" vertical="center"/>
    </xf>
    <xf numFmtId="0" fontId="38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0" fillId="2" borderId="1" xfId="75" applyNumberFormat="1" applyFont="1" applyFill="1" applyBorder="1" applyAlignment="1" applyProtection="1">
      <alignment vertical="center" wrapText="1"/>
    </xf>
    <xf numFmtId="0" fontId="40" fillId="2" borderId="0" xfId="75" applyNumberFormat="1" applyFont="1" applyFill="1" applyBorder="1" applyAlignment="1" applyProtection="1">
      <alignment vertical="center" wrapText="1"/>
    </xf>
    <xf numFmtId="185" fontId="9" fillId="2" borderId="0" xfId="61" applyNumberFormat="1" applyFont="1" applyFill="1" applyBorder="1" applyAlignment="1">
      <alignment horizontal="right" vertical="center"/>
    </xf>
    <xf numFmtId="0" fontId="2" fillId="2" borderId="2" xfId="75" applyNumberFormat="1" applyFont="1" applyFill="1" applyBorder="1" applyAlignment="1" applyProtection="1">
      <alignment horizontal="center" vertical="center"/>
    </xf>
    <xf numFmtId="0" fontId="2" fillId="2" borderId="2" xfId="75" applyNumberFormat="1" applyFont="1" applyFill="1" applyBorder="1" applyAlignment="1" applyProtection="1">
      <alignment horizontal="center" vertical="center" wrapText="1"/>
    </xf>
    <xf numFmtId="0" fontId="10" fillId="2" borderId="2" xfId="75" applyNumberFormat="1" applyFont="1" applyFill="1" applyBorder="1" applyAlignment="1" applyProtection="1">
      <alignment horizontal="center" vertical="center"/>
    </xf>
    <xf numFmtId="188" fontId="10" fillId="2" borderId="2" xfId="61" applyNumberFormat="1" applyFont="1" applyFill="1" applyBorder="1" applyAlignment="1">
      <alignment horizontal="right" vertical="center"/>
    </xf>
    <xf numFmtId="0" fontId="9" fillId="2" borderId="2" xfId="61" applyNumberFormat="1" applyFont="1" applyFill="1" applyBorder="1" applyAlignment="1">
      <alignment horizontal="center" vertical="center" shrinkToFit="1"/>
    </xf>
    <xf numFmtId="188" fontId="23" fillId="2" borderId="2" xfId="0" applyNumberFormat="1" applyFont="1" applyFill="1" applyBorder="1" applyAlignment="1">
      <alignment horizontal="right" vertical="center"/>
    </xf>
    <xf numFmtId="188" fontId="9" fillId="0" borderId="2" xfId="0" applyNumberFormat="1" applyFont="1" applyFill="1" applyBorder="1" applyAlignment="1">
      <alignment horizontal="right"/>
    </xf>
    <xf numFmtId="0" fontId="1" fillId="2" borderId="0" xfId="83" applyFont="1" applyFill="1"/>
    <xf numFmtId="179" fontId="28" fillId="2" borderId="0" xfId="83" applyNumberFormat="1" applyFont="1" applyFill="1" applyAlignment="1">
      <alignment horizontal="right"/>
    </xf>
    <xf numFmtId="180" fontId="28" fillId="2" borderId="0" xfId="83" applyNumberFormat="1" applyFont="1" applyFill="1" applyAlignment="1">
      <alignment vertical="center"/>
    </xf>
    <xf numFmtId="179" fontId="28" fillId="2" borderId="0" xfId="83" applyNumberFormat="1" applyFont="1" applyFill="1" applyAlignment="1">
      <alignment horizontal="right" vertical="center"/>
    </xf>
    <xf numFmtId="0" fontId="28" fillId="2" borderId="0" xfId="83" applyFont="1" applyFill="1"/>
    <xf numFmtId="0" fontId="41" fillId="2" borderId="0" xfId="55" applyFont="1" applyFill="1" applyAlignment="1">
      <alignment vertical="center"/>
    </xf>
    <xf numFmtId="0" fontId="3" fillId="2" borderId="1" xfId="55" applyFont="1" applyFill="1" applyBorder="1" applyAlignment="1">
      <alignment vertical="center"/>
    </xf>
    <xf numFmtId="0" fontId="43" fillId="2" borderId="2" xfId="0" applyFont="1" applyFill="1" applyBorder="1" applyAlignment="1">
      <alignment horizontal="center" vertical="center" wrapText="1"/>
    </xf>
    <xf numFmtId="0" fontId="2" fillId="2" borderId="2" xfId="83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9" fontId="6" fillId="2" borderId="2" xfId="7" applyFont="1" applyFill="1" applyBorder="1">
      <alignment vertical="center"/>
    </xf>
    <xf numFmtId="180" fontId="10" fillId="2" borderId="2" xfId="83" applyNumberFormat="1" applyFont="1" applyFill="1" applyBorder="1" applyAlignment="1">
      <alignment horizontal="left" vertical="center"/>
    </xf>
    <xf numFmtId="185" fontId="10" fillId="2" borderId="2" xfId="55" applyNumberFormat="1" applyFont="1" applyFill="1" applyBorder="1">
      <alignment vertical="center"/>
    </xf>
    <xf numFmtId="182" fontId="44" fillId="2" borderId="2" xfId="4" applyNumberFormat="1" applyFont="1" applyFill="1" applyBorder="1">
      <alignment vertical="center"/>
    </xf>
    <xf numFmtId="0" fontId="10" fillId="2" borderId="2" xfId="55" applyFont="1" applyFill="1" applyBorder="1">
      <alignment vertical="center"/>
    </xf>
    <xf numFmtId="182" fontId="24" fillId="2" borderId="2" xfId="4" applyNumberFormat="1" applyFont="1" applyFill="1" applyBorder="1">
      <alignment vertical="center"/>
    </xf>
    <xf numFmtId="0" fontId="9" fillId="2" borderId="2" xfId="55" applyFont="1" applyFill="1" applyBorder="1">
      <alignment vertical="center"/>
    </xf>
    <xf numFmtId="0" fontId="33" fillId="2" borderId="2" xfId="83" applyFont="1" applyFill="1" applyBorder="1"/>
    <xf numFmtId="185" fontId="9" fillId="0" borderId="2" xfId="56" applyNumberFormat="1" applyFont="1" applyFill="1" applyBorder="1" applyAlignment="1">
      <alignment vertical="center"/>
    </xf>
    <xf numFmtId="185" fontId="10" fillId="2" borderId="2" xfId="7" applyNumberFormat="1" applyFont="1" applyFill="1" applyBorder="1">
      <alignment vertical="center"/>
    </xf>
    <xf numFmtId="185" fontId="10" fillId="0" borderId="2" xfId="56" applyNumberFormat="1" applyFont="1" applyFill="1" applyBorder="1" applyAlignment="1">
      <alignment vertical="center"/>
    </xf>
    <xf numFmtId="9" fontId="45" fillId="2" borderId="2" xfId="7" applyFont="1" applyFill="1" applyBorder="1">
      <alignment vertical="center"/>
    </xf>
    <xf numFmtId="176" fontId="44" fillId="2" borderId="2" xfId="7" applyNumberFormat="1" applyFont="1" applyFill="1" applyBorder="1">
      <alignment vertical="center"/>
    </xf>
    <xf numFmtId="0" fontId="27" fillId="2" borderId="0" xfId="83" applyFont="1" applyFill="1"/>
    <xf numFmtId="0" fontId="46" fillId="2" borderId="0" xfId="83" applyFont="1" applyFill="1"/>
    <xf numFmtId="0" fontId="28" fillId="2" borderId="0" xfId="83" applyFont="1" applyFill="1" applyAlignment="1">
      <alignment vertical="center"/>
    </xf>
    <xf numFmtId="0" fontId="47" fillId="0" borderId="2" xfId="56" applyFont="1" applyFill="1" applyBorder="1" applyAlignment="1">
      <alignment horizontal="left" vertical="center" wrapText="1"/>
    </xf>
    <xf numFmtId="181" fontId="11" fillId="0" borderId="2" xfId="70" applyNumberFormat="1" applyFont="1" applyFill="1" applyBorder="1" applyAlignment="1">
      <alignment horizontal="right" vertical="center"/>
    </xf>
    <xf numFmtId="0" fontId="22" fillId="0" borderId="2" xfId="56" applyFont="1" applyFill="1" applyBorder="1" applyAlignment="1">
      <alignment horizontal="left" vertical="center" wrapText="1"/>
    </xf>
    <xf numFmtId="181" fontId="10" fillId="0" borderId="2" xfId="70" applyNumberFormat="1" applyFont="1" applyFill="1" applyBorder="1" applyAlignment="1">
      <alignment horizontal="right" vertical="center"/>
    </xf>
    <xf numFmtId="0" fontId="23" fillId="0" borderId="2" xfId="56" applyFont="1" applyFill="1" applyBorder="1" applyAlignment="1">
      <alignment horizontal="left" vertical="center" wrapText="1"/>
    </xf>
    <xf numFmtId="181" fontId="9" fillId="0" borderId="2" xfId="70" applyNumberFormat="1" applyFont="1" applyFill="1" applyBorder="1" applyAlignment="1">
      <alignment horizontal="right" vertical="center"/>
    </xf>
    <xf numFmtId="0" fontId="23" fillId="0" borderId="2" xfId="56" applyFont="1" applyFill="1" applyBorder="1" applyAlignment="1">
      <alignment horizontal="left" vertical="center" wrapText="1" indent="1"/>
    </xf>
    <xf numFmtId="181" fontId="9" fillId="2" borderId="2" xfId="70" applyNumberFormat="1" applyFont="1" applyFill="1" applyBorder="1" applyAlignment="1">
      <alignment horizontal="right" vertical="center"/>
    </xf>
    <xf numFmtId="181" fontId="9" fillId="2" borderId="2" xfId="70" applyNumberFormat="1" applyFont="1" applyFill="1" applyBorder="1" applyAlignment="1">
      <alignment vertical="center"/>
    </xf>
    <xf numFmtId="0" fontId="9" fillId="2" borderId="2" xfId="56" applyFont="1" applyFill="1" applyBorder="1" applyAlignment="1">
      <alignment horizontal="left" vertical="center" wrapText="1" indent="1"/>
    </xf>
    <xf numFmtId="0" fontId="24" fillId="0" borderId="2" xfId="56" applyFont="1" applyFill="1" applyBorder="1" applyAlignment="1">
      <alignment horizontal="left" vertical="center" indent="1"/>
    </xf>
    <xf numFmtId="181" fontId="9" fillId="2" borderId="2" xfId="101" applyNumberFormat="1" applyFont="1" applyFill="1" applyBorder="1" applyAlignment="1">
      <alignment horizontal="right" vertical="center"/>
    </xf>
    <xf numFmtId="0" fontId="9" fillId="0" borderId="2" xfId="56" applyNumberFormat="1" applyFont="1" applyFill="1" applyBorder="1" applyAlignment="1" applyProtection="1">
      <alignment horizontal="left" vertical="center" indent="1"/>
    </xf>
    <xf numFmtId="181" fontId="24" fillId="0" borderId="2" xfId="70" applyNumberFormat="1" applyFont="1" applyFill="1" applyBorder="1" applyAlignment="1">
      <alignment vertical="center"/>
    </xf>
    <xf numFmtId="181" fontId="10" fillId="2" borderId="2" xfId="70" applyNumberFormat="1" applyFont="1" applyFill="1" applyBorder="1" applyAlignment="1">
      <alignment horizontal="right" vertical="center"/>
    </xf>
    <xf numFmtId="0" fontId="48" fillId="0" borderId="0" xfId="55" applyFont="1">
      <alignment vertical="center"/>
    </xf>
    <xf numFmtId="0" fontId="49" fillId="0" borderId="0" xfId="55" applyFont="1">
      <alignment vertical="center"/>
    </xf>
    <xf numFmtId="0" fontId="38" fillId="0" borderId="0" xfId="55" applyFont="1">
      <alignment vertical="center"/>
    </xf>
    <xf numFmtId="0" fontId="3" fillId="0" borderId="0" xfId="55" applyFont="1">
      <alignment vertical="center"/>
    </xf>
    <xf numFmtId="0" fontId="50" fillId="2" borderId="0" xfId="55" applyFont="1" applyFill="1">
      <alignment vertical="center"/>
    </xf>
    <xf numFmtId="176" fontId="50" fillId="0" borderId="0" xfId="55" applyNumberFormat="1" applyFont="1">
      <alignment vertical="center"/>
    </xf>
    <xf numFmtId="176" fontId="3" fillId="0" borderId="0" xfId="55" applyNumberFormat="1" applyFont="1">
      <alignment vertical="center"/>
    </xf>
    <xf numFmtId="179" fontId="51" fillId="0" borderId="2" xfId="27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92" applyFont="1" applyFill="1" applyBorder="1" applyAlignment="1" applyProtection="1">
      <alignment horizontal="left" vertical="center" wrapText="1"/>
      <protection locked="0"/>
    </xf>
    <xf numFmtId="185" fontId="10" fillId="2" borderId="2" xfId="55" applyNumberFormat="1" applyFont="1" applyFill="1" applyBorder="1" applyAlignment="1">
      <alignment vertical="center"/>
    </xf>
    <xf numFmtId="182" fontId="44" fillId="0" borderId="2" xfId="4" applyNumberFormat="1" applyFont="1" applyBorder="1" applyAlignment="1">
      <alignment horizontal="right" vertical="center"/>
    </xf>
    <xf numFmtId="0" fontId="9" fillId="2" borderId="2" xfId="55" applyFont="1" applyFill="1" applyBorder="1" applyAlignment="1">
      <alignment vertical="center"/>
    </xf>
    <xf numFmtId="3" fontId="9" fillId="2" borderId="2" xfId="55" applyNumberFormat="1" applyFont="1" applyFill="1" applyBorder="1" applyAlignment="1">
      <alignment vertical="center"/>
    </xf>
    <xf numFmtId="185" fontId="24" fillId="2" borderId="2" xfId="56" applyNumberFormat="1" applyFont="1" applyFill="1" applyBorder="1" applyAlignment="1">
      <alignment vertical="center"/>
    </xf>
    <xf numFmtId="182" fontId="24" fillId="0" borderId="2" xfId="4" applyNumberFormat="1" applyFont="1" applyBorder="1" applyAlignment="1">
      <alignment horizontal="right" vertical="center"/>
    </xf>
    <xf numFmtId="3" fontId="9" fillId="0" borderId="2" xfId="55" applyNumberFormat="1" applyFont="1" applyFill="1" applyBorder="1" applyAlignment="1">
      <alignment vertical="center"/>
    </xf>
    <xf numFmtId="0" fontId="13" fillId="2" borderId="2" xfId="55" applyFont="1" applyFill="1" applyBorder="1" applyAlignment="1">
      <alignment vertical="center"/>
    </xf>
    <xf numFmtId="0" fontId="9" fillId="2" borderId="2" xfId="55" applyFont="1" applyFill="1" applyBorder="1" applyAlignment="1">
      <alignment vertical="center" wrapText="1"/>
    </xf>
    <xf numFmtId="0" fontId="49" fillId="2" borderId="0" xfId="55" applyFont="1" applyFill="1">
      <alignment vertical="center"/>
    </xf>
    <xf numFmtId="0" fontId="38" fillId="2" borderId="0" xfId="55" applyFont="1" applyFill="1">
      <alignment vertical="center"/>
    </xf>
    <xf numFmtId="0" fontId="3" fillId="2" borderId="0" xfId="55" applyFont="1" applyFill="1">
      <alignment vertical="center"/>
    </xf>
    <xf numFmtId="176" fontId="3" fillId="2" borderId="0" xfId="55" applyNumberFormat="1" applyFont="1" applyFill="1">
      <alignment vertical="center"/>
    </xf>
    <xf numFmtId="0" fontId="21" fillId="2" borderId="9" xfId="0" applyFont="1" applyFill="1" applyBorder="1" applyAlignment="1">
      <alignment horizontal="left" vertical="center"/>
    </xf>
    <xf numFmtId="182" fontId="44" fillId="2" borderId="2" xfId="4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185" fontId="9" fillId="2" borderId="2" xfId="55" applyNumberFormat="1" applyFont="1" applyFill="1" applyBorder="1" applyAlignment="1">
      <alignment vertical="center"/>
    </xf>
    <xf numFmtId="182" fontId="24" fillId="2" borderId="2" xfId="4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 wrapText="1" indent="1"/>
    </xf>
    <xf numFmtId="3" fontId="9" fillId="2" borderId="2" xfId="7" applyNumberFormat="1" applyFont="1" applyFill="1" applyBorder="1" applyAlignment="1">
      <alignment horizontal="right" vertical="center"/>
    </xf>
    <xf numFmtId="180" fontId="9" fillId="2" borderId="2" xfId="7" applyNumberFormat="1" applyFont="1" applyFill="1" applyBorder="1" applyAlignment="1">
      <alignment horizontal="right" vertical="center"/>
    </xf>
    <xf numFmtId="181" fontId="9" fillId="2" borderId="2" xfId="104" applyNumberFormat="1" applyFont="1" applyFill="1" applyBorder="1" applyAlignment="1">
      <alignment horizontal="right" vertical="center"/>
    </xf>
    <xf numFmtId="3" fontId="9" fillId="2" borderId="2" xfId="101" applyNumberFormat="1" applyFont="1" applyFill="1" applyBorder="1">
      <alignment vertical="center"/>
    </xf>
    <xf numFmtId="0" fontId="21" fillId="2" borderId="0" xfId="0" applyFont="1" applyFill="1" applyBorder="1" applyAlignment="1">
      <alignment horizontal="left" vertical="center"/>
    </xf>
    <xf numFmtId="0" fontId="3" fillId="2" borderId="0" xfId="55" applyFont="1" applyFill="1" applyAlignment="1">
      <alignment horizontal="right" vertical="center"/>
    </xf>
    <xf numFmtId="176" fontId="38" fillId="2" borderId="0" xfId="7" applyNumberFormat="1" applyFont="1" applyFill="1">
      <alignment vertical="center"/>
    </xf>
    <xf numFmtId="0" fontId="4" fillId="2" borderId="0" xfId="55" applyFont="1" applyFill="1" applyAlignment="1">
      <alignment horizontal="left" vertical="center"/>
    </xf>
    <xf numFmtId="0" fontId="5" fillId="2" borderId="0" xfId="55" applyFont="1" applyFill="1" applyAlignment="1">
      <alignment horizontal="center" vertical="center"/>
    </xf>
    <xf numFmtId="0" fontId="6" fillId="2" borderId="1" xfId="55" applyFont="1" applyFill="1" applyBorder="1" applyAlignment="1">
      <alignment horizontal="right" vertical="center"/>
    </xf>
    <xf numFmtId="0" fontId="7" fillId="2" borderId="1" xfId="55" applyFont="1" applyFill="1" applyBorder="1" applyAlignment="1">
      <alignment horizontal="right" vertical="center"/>
    </xf>
    <xf numFmtId="0" fontId="2" fillId="2" borderId="3" xfId="55" applyFont="1" applyFill="1" applyBorder="1" applyAlignment="1">
      <alignment horizontal="center" vertical="center"/>
    </xf>
    <xf numFmtId="0" fontId="2" fillId="2" borderId="8" xfId="55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176" fontId="8" fillId="2" borderId="3" xfId="0" applyNumberFormat="1" applyFont="1" applyFill="1" applyBorder="1" applyAlignment="1">
      <alignment horizontal="center" vertical="center" wrapText="1"/>
    </xf>
    <xf numFmtId="176" fontId="18" fillId="2" borderId="8" xfId="0" applyNumberFormat="1" applyFont="1" applyFill="1" applyBorder="1" applyAlignment="1">
      <alignment horizontal="center" vertical="center" wrapText="1"/>
    </xf>
    <xf numFmtId="0" fontId="4" fillId="0" borderId="0" xfId="55" applyFont="1" applyAlignment="1">
      <alignment horizontal="left" vertical="center"/>
    </xf>
    <xf numFmtId="0" fontId="5" fillId="0" borderId="0" xfId="55" applyFont="1" applyAlignment="1">
      <alignment horizontal="center" vertical="center"/>
    </xf>
    <xf numFmtId="0" fontId="6" fillId="0" borderId="1" xfId="55" applyFont="1" applyBorder="1" applyAlignment="1">
      <alignment horizontal="right" vertical="center"/>
    </xf>
    <xf numFmtId="179" fontId="51" fillId="0" borderId="4" xfId="27" applyNumberFormat="1" applyFont="1" applyFill="1" applyBorder="1" applyAlignment="1" applyProtection="1">
      <alignment horizontal="center" vertical="center" wrapText="1"/>
      <protection locked="0"/>
    </xf>
    <xf numFmtId="179" fontId="51" fillId="0" borderId="5" xfId="27" applyNumberFormat="1" applyFont="1" applyFill="1" applyBorder="1" applyAlignment="1" applyProtection="1">
      <alignment horizontal="center" vertical="center" wrapText="1"/>
      <protection locked="0"/>
    </xf>
    <xf numFmtId="0" fontId="26" fillId="0" borderId="3" xfId="55" applyFont="1" applyFill="1" applyBorder="1" applyAlignment="1">
      <alignment horizontal="center" vertical="center"/>
    </xf>
    <xf numFmtId="0" fontId="26" fillId="0" borderId="8" xfId="55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176" fontId="18" fillId="0" borderId="8" xfId="0" applyNumberFormat="1" applyFont="1" applyBorder="1" applyAlignment="1">
      <alignment horizontal="center" vertical="center" wrapText="1"/>
    </xf>
    <xf numFmtId="0" fontId="42" fillId="2" borderId="0" xfId="55" applyFont="1" applyFill="1" applyAlignment="1">
      <alignment horizontal="center" vertical="center"/>
    </xf>
    <xf numFmtId="0" fontId="39" fillId="2" borderId="0" xfId="75" applyNumberFormat="1" applyFont="1" applyFill="1" applyAlignment="1" applyProtection="1">
      <alignment horizontal="center" vertical="center" wrapText="1"/>
    </xf>
    <xf numFmtId="0" fontId="2" fillId="2" borderId="2" xfId="75" applyNumberFormat="1" applyFont="1" applyFill="1" applyBorder="1" applyAlignment="1" applyProtection="1">
      <alignment horizontal="center" vertical="center"/>
    </xf>
    <xf numFmtId="0" fontId="2" fillId="2" borderId="3" xfId="75" applyNumberFormat="1" applyFont="1" applyFill="1" applyBorder="1" applyAlignment="1" applyProtection="1">
      <alignment horizontal="center" vertical="center"/>
    </xf>
    <xf numFmtId="0" fontId="2" fillId="2" borderId="8" xfId="75" applyNumberFormat="1" applyFont="1" applyFill="1" applyBorder="1" applyAlignment="1" applyProtection="1">
      <alignment horizontal="center" vertical="center"/>
    </xf>
    <xf numFmtId="0" fontId="2" fillId="2" borderId="3" xfId="75" applyNumberFormat="1" applyFont="1" applyFill="1" applyBorder="1" applyAlignment="1" applyProtection="1">
      <alignment horizontal="center" vertical="center" wrapText="1"/>
    </xf>
    <xf numFmtId="0" fontId="2" fillId="2" borderId="8" xfId="75" applyNumberFormat="1" applyFont="1" applyFill="1" applyBorder="1" applyAlignment="1" applyProtection="1">
      <alignment horizontal="center" vertical="center" wrapText="1"/>
    </xf>
    <xf numFmtId="0" fontId="30" fillId="2" borderId="0" xfId="77" applyNumberFormat="1" applyFont="1" applyFill="1" applyAlignment="1" applyProtection="1">
      <alignment horizontal="center" vertical="center"/>
    </xf>
    <xf numFmtId="0" fontId="34" fillId="2" borderId="1" xfId="77" applyNumberFormat="1" applyFont="1" applyFill="1" applyBorder="1" applyAlignment="1" applyProtection="1">
      <alignment horizontal="right" vertical="center"/>
    </xf>
    <xf numFmtId="0" fontId="2" fillId="2" borderId="2" xfId="77" applyNumberFormat="1" applyFont="1" applyFill="1" applyBorder="1" applyAlignment="1" applyProtection="1">
      <alignment horizontal="center" vertical="center"/>
    </xf>
    <xf numFmtId="0" fontId="18" fillId="2" borderId="3" xfId="67" applyFont="1" applyFill="1" applyBorder="1" applyAlignment="1">
      <alignment horizontal="center" vertical="center" wrapText="1"/>
    </xf>
    <xf numFmtId="0" fontId="18" fillId="2" borderId="8" xfId="67" applyFont="1" applyFill="1" applyBorder="1" applyAlignment="1">
      <alignment horizontal="center" vertical="center" wrapText="1"/>
    </xf>
    <xf numFmtId="0" fontId="29" fillId="2" borderId="0" xfId="55" applyFont="1" applyFill="1" applyAlignment="1">
      <alignment horizontal="left" vertical="center"/>
    </xf>
    <xf numFmtId="183" fontId="29" fillId="2" borderId="0" xfId="55" applyNumberFormat="1" applyFont="1" applyFill="1" applyAlignment="1">
      <alignment horizontal="left" vertical="center"/>
    </xf>
    <xf numFmtId="0" fontId="35" fillId="2" borderId="0" xfId="55" applyFont="1" applyFill="1" applyAlignment="1">
      <alignment horizontal="left" vertical="center"/>
    </xf>
    <xf numFmtId="0" fontId="30" fillId="2" borderId="0" xfId="55" applyFont="1" applyFill="1" applyAlignment="1">
      <alignment horizontal="center" vertical="center"/>
    </xf>
    <xf numFmtId="183" fontId="30" fillId="2" borderId="0" xfId="55" applyNumberFormat="1" applyFont="1" applyFill="1" applyAlignment="1">
      <alignment horizontal="center" vertical="center"/>
    </xf>
    <xf numFmtId="0" fontId="21" fillId="2" borderId="1" xfId="55" applyFont="1" applyFill="1" applyBorder="1" applyAlignment="1">
      <alignment horizontal="right" vertical="center"/>
    </xf>
    <xf numFmtId="183" fontId="21" fillId="2" borderId="1" xfId="55" applyNumberFormat="1" applyFont="1" applyFill="1" applyBorder="1" applyAlignment="1">
      <alignment horizontal="right" vertical="center"/>
    </xf>
    <xf numFmtId="0" fontId="14" fillId="2" borderId="1" xfId="55" applyFont="1" applyFill="1" applyBorder="1" applyAlignment="1">
      <alignment horizontal="right" vertical="center"/>
    </xf>
    <xf numFmtId="179" fontId="2" fillId="2" borderId="4" xfId="27" applyNumberFormat="1" applyFont="1" applyFill="1" applyBorder="1" applyAlignment="1" applyProtection="1">
      <alignment horizontal="center" vertical="center" wrapText="1"/>
      <protection locked="0"/>
    </xf>
    <xf numFmtId="179" fontId="27" fillId="2" borderId="5" xfId="27" applyNumberFormat="1" applyFont="1" applyFill="1" applyBorder="1" applyAlignment="1" applyProtection="1">
      <alignment horizontal="center" vertical="center" wrapText="1"/>
      <protection locked="0"/>
    </xf>
    <xf numFmtId="0" fontId="26" fillId="2" borderId="2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183" fontId="2" fillId="2" borderId="2" xfId="0" applyNumberFormat="1" applyFont="1" applyFill="1" applyBorder="1" applyAlignment="1">
      <alignment horizontal="center" vertical="center" wrapText="1"/>
    </xf>
    <xf numFmtId="183" fontId="27" fillId="2" borderId="2" xfId="0" applyNumberFormat="1" applyFont="1" applyFill="1" applyBorder="1" applyAlignment="1">
      <alignment horizontal="center" vertical="center" wrapText="1"/>
    </xf>
    <xf numFmtId="0" fontId="2" fillId="2" borderId="2" xfId="92" applyFont="1" applyFill="1" applyBorder="1" applyAlignment="1" applyProtection="1">
      <alignment horizontal="center" vertical="center" wrapText="1"/>
      <protection locked="0"/>
    </xf>
    <xf numFmtId="0" fontId="27" fillId="2" borderId="2" xfId="92" applyFont="1" applyFill="1" applyBorder="1" applyAlignment="1" applyProtection="1">
      <alignment horizontal="center" vertical="center" wrapText="1"/>
      <protection locked="0"/>
    </xf>
    <xf numFmtId="0" fontId="29" fillId="2" borderId="0" xfId="5" applyFont="1" applyFill="1" applyAlignment="1">
      <alignment horizontal="left" vertical="center"/>
    </xf>
    <xf numFmtId="0" fontId="30" fillId="2" borderId="0" xfId="5" applyFont="1" applyFill="1" applyAlignment="1">
      <alignment horizontal="center" vertical="center"/>
    </xf>
    <xf numFmtId="0" fontId="21" fillId="2" borderId="1" xfId="5" applyFont="1" applyFill="1" applyBorder="1" applyAlignment="1">
      <alignment horizontal="right" vertical="center"/>
    </xf>
    <xf numFmtId="0" fontId="2" fillId="0" borderId="4" xfId="69" applyFont="1" applyFill="1" applyBorder="1" applyAlignment="1">
      <alignment horizontal="center" vertical="center" wrapText="1"/>
    </xf>
    <xf numFmtId="0" fontId="2" fillId="0" borderId="5" xfId="69" applyFont="1" applyFill="1" applyBorder="1" applyAlignment="1">
      <alignment horizontal="center" vertical="center" wrapText="1"/>
    </xf>
    <xf numFmtId="0" fontId="2" fillId="0" borderId="2" xfId="69" applyFont="1" applyFill="1" applyBorder="1" applyAlignment="1">
      <alignment horizontal="center" vertical="center"/>
    </xf>
    <xf numFmtId="0" fontId="2" fillId="0" borderId="2" xfId="69" applyFont="1" applyFill="1" applyBorder="1" applyAlignment="1">
      <alignment horizontal="center" vertical="center" wrapText="1"/>
    </xf>
    <xf numFmtId="0" fontId="21" fillId="0" borderId="1" xfId="26" applyFont="1" applyFill="1" applyBorder="1" applyAlignment="1">
      <alignment horizontal="right" vertical="center"/>
    </xf>
    <xf numFmtId="0" fontId="18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20" fillId="0" borderId="0" xfId="1" applyFont="1" applyFill="1" applyBorder="1" applyAlignment="1">
      <alignment horizontal="center" vertical="center"/>
    </xf>
    <xf numFmtId="0" fontId="0" fillId="2" borderId="1" xfId="1" applyFont="1" applyFill="1" applyBorder="1" applyAlignment="1">
      <alignment horizontal="center" vertical="center"/>
    </xf>
    <xf numFmtId="0" fontId="5" fillId="2" borderId="0" xfId="56" applyFont="1" applyFill="1" applyAlignment="1">
      <alignment horizontal="center" vertical="center"/>
    </xf>
    <xf numFmtId="0" fontId="6" fillId="2" borderId="1" xfId="56" applyFont="1" applyFill="1" applyBorder="1" applyAlignment="1">
      <alignment horizontal="right" vertical="center"/>
    </xf>
    <xf numFmtId="0" fontId="7" fillId="2" borderId="1" xfId="56" applyFont="1" applyFill="1" applyBorder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right" vertical="center"/>
    </xf>
  </cellXfs>
  <cellStyles count="126">
    <cellStyle name="?鹎%U龡&amp;H齲_x0001_C铣_x0014__x0007__x0001__x0001_" xfId="22"/>
    <cellStyle name="20% - 强调文字颜色 1 2" xfId="2"/>
    <cellStyle name="20% - 强调文字颜色 2 2" xfId="23"/>
    <cellStyle name="20% - 强调文字颜色 3 2" xfId="24"/>
    <cellStyle name="20% - 强调文字颜色 4 2" xfId="25"/>
    <cellStyle name="20% - 强调文字颜色 5 2" xfId="28"/>
    <cellStyle name="20% - 强调文字颜色 6 2" xfId="29"/>
    <cellStyle name="40% - 强调文字颜色 1 2" xfId="14"/>
    <cellStyle name="40% - 强调文字颜色 2 2" xfId="15"/>
    <cellStyle name="40% - 强调文字颜色 3 2" xfId="31"/>
    <cellStyle name="40% - 强调文字颜色 4 2" xfId="13"/>
    <cellStyle name="40% - 强调文字颜色 5 2" xfId="16"/>
    <cellStyle name="40% - 强调文字颜色 6 2" xfId="21"/>
    <cellStyle name="60% - 强调文字颜色 1 2" xfId="32"/>
    <cellStyle name="60% - 强调文字颜色 2 2" xfId="33"/>
    <cellStyle name="60% - 强调文字颜色 3 2" xfId="35"/>
    <cellStyle name="60% - 强调文字颜色 4 2" xfId="36"/>
    <cellStyle name="60% - 强调文字颜色 5 2" xfId="37"/>
    <cellStyle name="60% - 强调文字颜色 6 2" xfId="38"/>
    <cellStyle name="百分比" xfId="7" builtinId="5"/>
    <cellStyle name="百分比 2" xfId="39"/>
    <cellStyle name="百分比 2 2" xfId="40"/>
    <cellStyle name="百分比 2 2 2" xfId="41"/>
    <cellStyle name="百分比 3" xfId="42"/>
    <cellStyle name="百分比 4" xfId="10"/>
    <cellStyle name="百分比 5" xfId="11"/>
    <cellStyle name="百分比 6" xfId="12"/>
    <cellStyle name="百分比 7" xfId="9"/>
    <cellStyle name="标题 1 2" xfId="43"/>
    <cellStyle name="标题 2 2" xfId="44"/>
    <cellStyle name="标题 3 2" xfId="45"/>
    <cellStyle name="标题 4 2" xfId="46"/>
    <cellStyle name="标题 5" xfId="48"/>
    <cellStyle name="差 2" xfId="49"/>
    <cellStyle name="常规" xfId="0" builtinId="0"/>
    <cellStyle name="常规 10" xfId="50"/>
    <cellStyle name="常规 10 2" xfId="51"/>
    <cellStyle name="常规 10 3" xfId="52"/>
    <cellStyle name="常规 10 3 2" xfId="53"/>
    <cellStyle name="常规 11" xfId="54"/>
    <cellStyle name="常规 2" xfId="55"/>
    <cellStyle name="常规 2 2" xfId="56"/>
    <cellStyle name="常规 2 2 2" xfId="57"/>
    <cellStyle name="常规 2 2 3" xfId="58"/>
    <cellStyle name="常规 2 2 4" xfId="1"/>
    <cellStyle name="常规 2 3" xfId="59"/>
    <cellStyle name="常规 2 3 2" xfId="60"/>
    <cellStyle name="常规 2 4" xfId="61"/>
    <cellStyle name="常规 2 5" xfId="62"/>
    <cellStyle name="常规 2 6" xfId="65"/>
    <cellStyle name="常规 2 7" xfId="67"/>
    <cellStyle name="常规 2_财政工作报告（修改版）" xfId="5"/>
    <cellStyle name="常规 2_财政工作报告（修改版） 2" xfId="69"/>
    <cellStyle name="常规 3" xfId="26"/>
    <cellStyle name="常规 3 2" xfId="71"/>
    <cellStyle name="常规 3 2 2" xfId="72"/>
    <cellStyle name="常规 3 2 3" xfId="73"/>
    <cellStyle name="常规 3 2 3 2" xfId="74"/>
    <cellStyle name="常规 3 3" xfId="75"/>
    <cellStyle name="常规 3 3 2" xfId="76"/>
    <cellStyle name="常规 3 3 3" xfId="77"/>
    <cellStyle name="常规 3 4" xfId="78"/>
    <cellStyle name="常规 3 4 2" xfId="79"/>
    <cellStyle name="常规 3 4 3" xfId="3"/>
    <cellStyle name="常规 3 5" xfId="80"/>
    <cellStyle name="常规 3_财政工作报告（修改版）" xfId="82"/>
    <cellStyle name="常规 4" xfId="83"/>
    <cellStyle name="常规 4 2" xfId="84"/>
    <cellStyle name="常规 4 2 2" xfId="85"/>
    <cellStyle name="常规 4 3" xfId="86"/>
    <cellStyle name="常规 5" xfId="34"/>
    <cellStyle name="常规 6" xfId="8"/>
    <cellStyle name="常规 6 2" xfId="87"/>
    <cellStyle name="常规 6 3" xfId="89"/>
    <cellStyle name="常规 7" xfId="90"/>
    <cellStyle name="常规 8" xfId="91"/>
    <cellStyle name="常规 9" xfId="92"/>
    <cellStyle name="常规 9 2" xfId="93"/>
    <cellStyle name="常规_2007人代会数据 2" xfId="27"/>
    <cellStyle name="好 2" xfId="94"/>
    <cellStyle name="汇总 2" xfId="95"/>
    <cellStyle name="计算 2" xfId="6"/>
    <cellStyle name="检查单元格 2" xfId="96"/>
    <cellStyle name="解释性文本 2" xfId="98"/>
    <cellStyle name="警告文本 2" xfId="99"/>
    <cellStyle name="链接单元格 2" xfId="100"/>
    <cellStyle name="千位分隔" xfId="4" builtinId="3"/>
    <cellStyle name="千位分隔 2" xfId="70"/>
    <cellStyle name="千位分隔 2 2" xfId="101"/>
    <cellStyle name="千位分隔 2 2 2" xfId="102"/>
    <cellStyle name="千位分隔 2 2 2 2" xfId="103"/>
    <cellStyle name="千位分隔 2 3" xfId="105"/>
    <cellStyle name="千位分隔 2 3 2" xfId="106"/>
    <cellStyle name="千位分隔 2 3 2 2 2" xfId="30"/>
    <cellStyle name="千位分隔 2 3 2 2 2 2" xfId="107"/>
    <cellStyle name="千位分隔 2 3 2 2 2 2 2" xfId="108"/>
    <cellStyle name="千位分隔 2 3 2 2 2 2 2 2" xfId="109"/>
    <cellStyle name="千位分隔 2 3 2 2 2 3" xfId="110"/>
    <cellStyle name="千位分隔 2 3 2 2 2 3 2" xfId="111"/>
    <cellStyle name="千位分隔 2 3 2 2 2 3 2 2" xfId="112"/>
    <cellStyle name="千位分隔 2 3 2 2 2 4" xfId="113"/>
    <cellStyle name="千位分隔 2 3 2 2 2 4 2" xfId="114"/>
    <cellStyle name="千位分隔 2 4 2" xfId="104"/>
    <cellStyle name="千位分隔 2 4 2 2" xfId="115"/>
    <cellStyle name="千位分隔 2 4 2 2 2" xfId="116"/>
    <cellStyle name="千位分隔 3" xfId="47"/>
    <cellStyle name="千位分隔 4" xfId="117"/>
    <cellStyle name="千位分隔 5" xfId="97"/>
    <cellStyle name="千位分隔[0] 2" xfId="18"/>
    <cellStyle name="千位分隔[0] 2 2" xfId="118"/>
    <cellStyle name="千位分隔[0] 2 2 2" xfId="120"/>
    <cellStyle name="千位分隔[0] 3" xfId="19"/>
    <cellStyle name="千位分隔[0] 3 2" xfId="63"/>
    <cellStyle name="千位分隔[0] 3 3" xfId="66"/>
    <cellStyle name="千位分隔[0] 3 3 2" xfId="121"/>
    <cellStyle name="千位分隔[0] 3 4" xfId="68"/>
    <cellStyle name="强调文字颜色 1 2" xfId="122"/>
    <cellStyle name="强调文字颜色 2 2" xfId="123"/>
    <cellStyle name="强调文字颜色 3 2" xfId="119"/>
    <cellStyle name="强调文字颜色 4 2" xfId="64"/>
    <cellStyle name="强调文字颜色 5 2" xfId="81"/>
    <cellStyle name="强调文字颜色 6 2" xfId="124"/>
    <cellStyle name="适中 2" xfId="20"/>
    <cellStyle name="输出 2" xfId="17"/>
    <cellStyle name="输入 2" xfId="125"/>
    <cellStyle name="注释 2" xfId="88"/>
  </cellStyles>
  <dxfs count="0"/>
  <tableStyles count="0" defaultTableStyle="TableStyleMedium9"/>
  <colors>
    <mruColors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topLeftCell="B4" workbookViewId="0">
      <selection activeCell="B10" sqref="B10"/>
    </sheetView>
  </sheetViews>
  <sheetFormatPr defaultColWidth="9" defaultRowHeight="21.95" customHeight="1"/>
  <cols>
    <col min="1" max="1" width="11.5" style="269" hidden="1" customWidth="1"/>
    <col min="2" max="2" width="29.625" style="269" customWidth="1"/>
    <col min="3" max="5" width="12.25" style="269" customWidth="1"/>
    <col min="6" max="6" width="13" style="269" hidden="1" customWidth="1"/>
    <col min="7" max="8" width="13.125" style="270" customWidth="1"/>
    <col min="9" max="9" width="9" style="269" hidden="1" customWidth="1"/>
    <col min="10" max="10" width="9" style="269" customWidth="1"/>
    <col min="11" max="11" width="15.75" style="269" customWidth="1"/>
    <col min="12" max="16384" width="9" style="269"/>
  </cols>
  <sheetData>
    <row r="1" spans="1:11" ht="18" customHeight="1">
      <c r="B1" s="284" t="s">
        <v>0</v>
      </c>
      <c r="C1" s="284"/>
      <c r="D1" s="284"/>
      <c r="E1" s="284"/>
      <c r="F1" s="284"/>
      <c r="G1" s="284"/>
      <c r="H1" s="284"/>
    </row>
    <row r="2" spans="1:11" ht="27">
      <c r="B2" s="285" t="s">
        <v>1</v>
      </c>
      <c r="C2" s="285"/>
      <c r="D2" s="285"/>
      <c r="E2" s="285"/>
      <c r="F2" s="285"/>
      <c r="G2" s="285"/>
      <c r="H2" s="285"/>
    </row>
    <row r="3" spans="1:11" ht="15">
      <c r="B3" s="286" t="s">
        <v>2</v>
      </c>
      <c r="C3" s="287"/>
      <c r="D3" s="287"/>
      <c r="E3" s="287"/>
      <c r="F3" s="287"/>
      <c r="G3" s="287"/>
      <c r="H3" s="287"/>
    </row>
    <row r="4" spans="1:11" s="267" customFormat="1" ht="15">
      <c r="B4" s="288" t="s">
        <v>3</v>
      </c>
      <c r="C4" s="290" t="s">
        <v>4</v>
      </c>
      <c r="D4" s="290" t="s">
        <v>5</v>
      </c>
      <c r="E4" s="290" t="s">
        <v>6</v>
      </c>
      <c r="F4" s="290" t="s">
        <v>7</v>
      </c>
      <c r="G4" s="292" t="s">
        <v>8</v>
      </c>
      <c r="H4" s="292" t="s">
        <v>9</v>
      </c>
    </row>
    <row r="5" spans="1:11" s="267" customFormat="1" ht="15">
      <c r="B5" s="289"/>
      <c r="C5" s="291"/>
      <c r="D5" s="291"/>
      <c r="E5" s="291"/>
      <c r="F5" s="291"/>
      <c r="G5" s="293"/>
      <c r="H5" s="293"/>
    </row>
    <row r="6" spans="1:11" s="268" customFormat="1" ht="24" customHeight="1">
      <c r="A6" s="271">
        <v>101</v>
      </c>
      <c r="B6" s="257" t="s">
        <v>10</v>
      </c>
      <c r="C6" s="258">
        <f t="shared" ref="C6:F6" si="0">C7+C23</f>
        <v>102040</v>
      </c>
      <c r="D6" s="258">
        <f t="shared" si="0"/>
        <v>95219</v>
      </c>
      <c r="E6" s="258">
        <f t="shared" si="0"/>
        <v>91215</v>
      </c>
      <c r="F6" s="258">
        <f t="shared" si="0"/>
        <v>101927</v>
      </c>
      <c r="G6" s="272">
        <f>IFERROR(E6/C6,"")*100</f>
        <v>89.391415131321097</v>
      </c>
      <c r="H6" s="272">
        <f>IFERROR(E6/F6,"")*100</f>
        <v>89.490517723468798</v>
      </c>
      <c r="I6" s="268">
        <f>E6/D6</f>
        <v>0.95794956888856198</v>
      </c>
    </row>
    <row r="7" spans="1:11" s="268" customFormat="1" ht="24" customHeight="1">
      <c r="A7" s="271">
        <v>10101</v>
      </c>
      <c r="B7" s="273" t="s">
        <v>11</v>
      </c>
      <c r="C7" s="274">
        <f t="shared" ref="C7:F7" si="1">SUM(C8:C22)</f>
        <v>76040</v>
      </c>
      <c r="D7" s="274">
        <f t="shared" si="1"/>
        <v>71221</v>
      </c>
      <c r="E7" s="274">
        <f t="shared" si="1"/>
        <v>65894</v>
      </c>
      <c r="F7" s="274">
        <f t="shared" si="1"/>
        <v>75076</v>
      </c>
      <c r="G7" s="275">
        <f t="shared" ref="G7:G29" si="2">IFERROR(E7/C7,"")*100</f>
        <v>86.657022619673896</v>
      </c>
      <c r="H7" s="275">
        <f t="shared" ref="H7:H29" si="3">IFERROR(E7/F7,"")*100</f>
        <v>87.769726676967295</v>
      </c>
      <c r="I7" s="268">
        <f>E7/D7</f>
        <v>0.92520464469749097</v>
      </c>
      <c r="K7" s="283"/>
    </row>
    <row r="8" spans="1:11" s="268" customFormat="1" ht="24" customHeight="1">
      <c r="A8" s="271">
        <v>10103</v>
      </c>
      <c r="B8" s="276" t="s">
        <v>12</v>
      </c>
      <c r="C8" s="261">
        <v>29390</v>
      </c>
      <c r="D8" s="277">
        <v>25472</v>
      </c>
      <c r="E8" s="277">
        <v>25435</v>
      </c>
      <c r="F8" s="278">
        <v>28550</v>
      </c>
      <c r="G8" s="275">
        <f t="shared" si="2"/>
        <v>86.543041850969701</v>
      </c>
      <c r="H8" s="275">
        <f t="shared" si="3"/>
        <v>89.089316987740801</v>
      </c>
      <c r="I8" s="268">
        <f t="shared" ref="I8:I29" si="4">E8/D8</f>
        <v>0.99854742462311596</v>
      </c>
    </row>
    <row r="9" spans="1:11" s="268" customFormat="1" ht="24" customHeight="1">
      <c r="A9" s="271">
        <v>10104</v>
      </c>
      <c r="B9" s="276" t="s">
        <v>13</v>
      </c>
      <c r="C9" s="261">
        <v>6560</v>
      </c>
      <c r="D9" s="277">
        <v>5023</v>
      </c>
      <c r="E9" s="277">
        <v>4636</v>
      </c>
      <c r="F9" s="278">
        <v>4822</v>
      </c>
      <c r="G9" s="275">
        <f t="shared" si="2"/>
        <v>70.670731707317103</v>
      </c>
      <c r="H9" s="275">
        <f t="shared" si="3"/>
        <v>96.142679386146796</v>
      </c>
      <c r="I9" s="268">
        <f t="shared" si="4"/>
        <v>0.92295440971530995</v>
      </c>
    </row>
    <row r="10" spans="1:11" s="268" customFormat="1" ht="24" customHeight="1">
      <c r="A10" s="271">
        <v>10106</v>
      </c>
      <c r="B10" s="276" t="s">
        <v>14</v>
      </c>
      <c r="C10" s="261">
        <v>6000</v>
      </c>
      <c r="D10" s="277">
        <v>5497</v>
      </c>
      <c r="E10" s="277">
        <v>5514</v>
      </c>
      <c r="F10" s="278">
        <v>6923</v>
      </c>
      <c r="G10" s="275">
        <f t="shared" si="2"/>
        <v>91.9</v>
      </c>
      <c r="H10" s="275">
        <f t="shared" si="3"/>
        <v>79.647551639462705</v>
      </c>
      <c r="I10" s="268">
        <f t="shared" si="4"/>
        <v>1.0030925959614301</v>
      </c>
    </row>
    <row r="11" spans="1:11" s="268" customFormat="1" ht="24" customHeight="1">
      <c r="A11" s="271">
        <v>10109</v>
      </c>
      <c r="B11" s="276" t="s">
        <v>15</v>
      </c>
      <c r="C11" s="261">
        <v>700</v>
      </c>
      <c r="D11" s="277">
        <v>683</v>
      </c>
      <c r="E11" s="277">
        <v>640</v>
      </c>
      <c r="F11" s="278">
        <v>761</v>
      </c>
      <c r="G11" s="275">
        <f t="shared" si="2"/>
        <v>91.428571428571402</v>
      </c>
      <c r="H11" s="275">
        <f t="shared" si="3"/>
        <v>84.099868593955307</v>
      </c>
      <c r="I11" s="268">
        <f t="shared" si="4"/>
        <v>0.93704245973645695</v>
      </c>
    </row>
    <row r="12" spans="1:11" s="268" customFormat="1" ht="24" customHeight="1">
      <c r="A12" s="271">
        <v>10110</v>
      </c>
      <c r="B12" s="276" t="s">
        <v>16</v>
      </c>
      <c r="C12" s="261">
        <v>3000</v>
      </c>
      <c r="D12" s="277">
        <v>2755</v>
      </c>
      <c r="E12" s="277">
        <v>2771</v>
      </c>
      <c r="F12" s="278">
        <v>3014</v>
      </c>
      <c r="G12" s="275">
        <f t="shared" si="2"/>
        <v>92.366666666666703</v>
      </c>
      <c r="H12" s="275">
        <f t="shared" si="3"/>
        <v>91.937624419376206</v>
      </c>
      <c r="I12" s="268">
        <f t="shared" si="4"/>
        <v>1.00580762250454</v>
      </c>
    </row>
    <row r="13" spans="1:11" s="268" customFormat="1" ht="24" customHeight="1">
      <c r="A13" s="271">
        <v>10111</v>
      </c>
      <c r="B13" s="276" t="s">
        <v>17</v>
      </c>
      <c r="C13" s="261">
        <v>2700</v>
      </c>
      <c r="D13" s="277">
        <v>3247</v>
      </c>
      <c r="E13" s="277">
        <v>3348</v>
      </c>
      <c r="F13" s="278">
        <v>4960</v>
      </c>
      <c r="G13" s="275">
        <f t="shared" si="2"/>
        <v>124</v>
      </c>
      <c r="H13" s="275">
        <f t="shared" si="3"/>
        <v>67.5</v>
      </c>
      <c r="I13" s="268">
        <f t="shared" si="4"/>
        <v>1.0311056359716699</v>
      </c>
    </row>
    <row r="14" spans="1:11" s="268" customFormat="1" ht="24" customHeight="1">
      <c r="A14" s="271">
        <v>10112</v>
      </c>
      <c r="B14" s="276" t="s">
        <v>18</v>
      </c>
      <c r="C14" s="261">
        <v>600</v>
      </c>
      <c r="D14" s="277">
        <v>612</v>
      </c>
      <c r="E14" s="277">
        <v>625</v>
      </c>
      <c r="F14" s="278">
        <v>566</v>
      </c>
      <c r="G14" s="275">
        <f t="shared" si="2"/>
        <v>104.166666666667</v>
      </c>
      <c r="H14" s="275">
        <f t="shared" si="3"/>
        <v>110.424028268551</v>
      </c>
      <c r="I14" s="268">
        <f t="shared" si="4"/>
        <v>1.0212418300653601</v>
      </c>
    </row>
    <row r="15" spans="1:11" s="268" customFormat="1" ht="24" customHeight="1">
      <c r="A15" s="271">
        <v>10113</v>
      </c>
      <c r="B15" s="276" t="s">
        <v>19</v>
      </c>
      <c r="C15" s="261">
        <v>16700</v>
      </c>
      <c r="D15" s="277">
        <v>16683</v>
      </c>
      <c r="E15" s="277">
        <v>12671</v>
      </c>
      <c r="F15" s="278">
        <v>16889</v>
      </c>
      <c r="G15" s="275">
        <f t="shared" si="2"/>
        <v>75.874251497006</v>
      </c>
      <c r="H15" s="275">
        <f t="shared" si="3"/>
        <v>75.025164308129604</v>
      </c>
      <c r="I15" s="268">
        <f t="shared" si="4"/>
        <v>0.75951567463885405</v>
      </c>
    </row>
    <row r="16" spans="1:11" s="268" customFormat="1" ht="24" customHeight="1">
      <c r="A16" s="271">
        <v>10118</v>
      </c>
      <c r="B16" s="276" t="s">
        <v>20</v>
      </c>
      <c r="C16" s="261">
        <v>1100</v>
      </c>
      <c r="D16" s="277">
        <v>1960</v>
      </c>
      <c r="E16" s="277">
        <v>2228</v>
      </c>
      <c r="F16" s="278">
        <v>618</v>
      </c>
      <c r="G16" s="275">
        <f t="shared" si="2"/>
        <v>202.54545454545499</v>
      </c>
      <c r="H16" s="275">
        <f t="shared" si="3"/>
        <v>360.51779935275101</v>
      </c>
      <c r="I16" s="268">
        <f t="shared" si="4"/>
        <v>1.13673469387755</v>
      </c>
    </row>
    <row r="17" spans="1:9" s="268" customFormat="1" ht="24" hidden="1" customHeight="1">
      <c r="A17" s="271">
        <v>10119</v>
      </c>
      <c r="B17" s="276" t="s">
        <v>21</v>
      </c>
      <c r="C17" s="261">
        <v>0</v>
      </c>
      <c r="D17" s="277">
        <v>0</v>
      </c>
      <c r="E17" s="277">
        <v>0</v>
      </c>
      <c r="F17" s="277">
        <v>0</v>
      </c>
      <c r="G17" s="275"/>
      <c r="H17" s="275"/>
      <c r="I17" s="268" t="e">
        <f t="shared" si="4"/>
        <v>#DIV/0!</v>
      </c>
    </row>
    <row r="18" spans="1:9" s="268" customFormat="1" ht="24" customHeight="1">
      <c r="A18" s="271">
        <v>10120</v>
      </c>
      <c r="B18" s="276" t="s">
        <v>22</v>
      </c>
      <c r="C18" s="261">
        <v>1000</v>
      </c>
      <c r="D18" s="277">
        <v>1777</v>
      </c>
      <c r="E18" s="277">
        <v>1778</v>
      </c>
      <c r="F18" s="278">
        <v>939</v>
      </c>
      <c r="G18" s="275">
        <f t="shared" si="2"/>
        <v>177.8</v>
      </c>
      <c r="H18" s="275">
        <f t="shared" si="3"/>
        <v>189.350372736954</v>
      </c>
      <c r="I18" s="268">
        <f t="shared" si="4"/>
        <v>1.0005627462014599</v>
      </c>
    </row>
    <row r="19" spans="1:9" s="268" customFormat="1" ht="24" customHeight="1">
      <c r="A19" s="271">
        <v>10199</v>
      </c>
      <c r="B19" s="276" t="s">
        <v>23</v>
      </c>
      <c r="C19" s="261">
        <v>4900</v>
      </c>
      <c r="D19" s="277">
        <v>4965</v>
      </c>
      <c r="E19" s="277">
        <v>3851</v>
      </c>
      <c r="F19" s="278">
        <v>3562</v>
      </c>
      <c r="G19" s="275">
        <f t="shared" si="2"/>
        <v>78.591836734693899</v>
      </c>
      <c r="H19" s="275">
        <f t="shared" si="3"/>
        <v>108.11341942728799</v>
      </c>
      <c r="I19" s="268">
        <f t="shared" si="4"/>
        <v>0.77562940584088602</v>
      </c>
    </row>
    <row r="20" spans="1:9" s="268" customFormat="1" ht="24" customHeight="1">
      <c r="A20" s="271">
        <v>103</v>
      </c>
      <c r="B20" s="276" t="s">
        <v>24</v>
      </c>
      <c r="C20" s="261">
        <v>3300</v>
      </c>
      <c r="D20" s="277">
        <v>2420</v>
      </c>
      <c r="E20" s="277">
        <v>2282</v>
      </c>
      <c r="F20" s="278">
        <v>3213</v>
      </c>
      <c r="G20" s="275">
        <f t="shared" si="2"/>
        <v>69.151515151515198</v>
      </c>
      <c r="H20" s="275">
        <f t="shared" si="3"/>
        <v>71.023965141612194</v>
      </c>
      <c r="I20" s="268">
        <f t="shared" si="4"/>
        <v>0.94297520661156997</v>
      </c>
    </row>
    <row r="21" spans="1:9" s="268" customFormat="1" ht="24" customHeight="1">
      <c r="A21" s="271">
        <v>10302</v>
      </c>
      <c r="B21" s="276" t="s">
        <v>25</v>
      </c>
      <c r="C21" s="261">
        <v>90</v>
      </c>
      <c r="D21" s="277">
        <v>126</v>
      </c>
      <c r="E21" s="277">
        <v>115</v>
      </c>
      <c r="F21" s="278">
        <v>123</v>
      </c>
      <c r="G21" s="275">
        <f t="shared" si="2"/>
        <v>127.777777777778</v>
      </c>
      <c r="H21" s="275">
        <f t="shared" si="3"/>
        <v>93.495934959349597</v>
      </c>
      <c r="I21" s="268">
        <f t="shared" si="4"/>
        <v>0.91269841269841301</v>
      </c>
    </row>
    <row r="22" spans="1:9" s="268" customFormat="1" ht="24" customHeight="1">
      <c r="A22" s="271">
        <v>10304</v>
      </c>
      <c r="B22" s="276" t="s">
        <v>26</v>
      </c>
      <c r="C22" s="261">
        <v>0</v>
      </c>
      <c r="D22" s="277">
        <v>1</v>
      </c>
      <c r="E22" s="277">
        <v>0</v>
      </c>
      <c r="F22" s="278">
        <v>136</v>
      </c>
      <c r="G22" s="275"/>
      <c r="H22" s="275">
        <f t="shared" si="3"/>
        <v>0</v>
      </c>
      <c r="I22" s="268">
        <f t="shared" si="4"/>
        <v>0</v>
      </c>
    </row>
    <row r="23" spans="1:9" s="268" customFormat="1" ht="24" customHeight="1">
      <c r="A23" s="271">
        <v>10305</v>
      </c>
      <c r="B23" s="273" t="s">
        <v>27</v>
      </c>
      <c r="C23" s="279">
        <f t="shared" ref="C23:F23" si="5">SUM(C24:C29)</f>
        <v>26000</v>
      </c>
      <c r="D23" s="279">
        <f t="shared" si="5"/>
        <v>23998</v>
      </c>
      <c r="E23" s="279">
        <f t="shared" si="5"/>
        <v>25321</v>
      </c>
      <c r="F23" s="279">
        <f t="shared" si="5"/>
        <v>26851</v>
      </c>
      <c r="G23" s="275">
        <f t="shared" si="2"/>
        <v>97.388461538461499</v>
      </c>
      <c r="H23" s="275">
        <f t="shared" si="3"/>
        <v>94.301888197832497</v>
      </c>
      <c r="I23" s="268">
        <f t="shared" si="4"/>
        <v>1.05512959413284</v>
      </c>
    </row>
    <row r="24" spans="1:9" s="268" customFormat="1" ht="24" customHeight="1">
      <c r="A24" s="271">
        <v>10307</v>
      </c>
      <c r="B24" s="276" t="s">
        <v>28</v>
      </c>
      <c r="C24" s="280">
        <v>7016</v>
      </c>
      <c r="D24" s="277">
        <v>6918</v>
      </c>
      <c r="E24" s="277">
        <v>5611</v>
      </c>
      <c r="F24" s="278">
        <v>7816</v>
      </c>
      <c r="G24" s="275">
        <f t="shared" si="2"/>
        <v>79.974344355758305</v>
      </c>
      <c r="H24" s="275">
        <f t="shared" si="3"/>
        <v>71.7886386898669</v>
      </c>
      <c r="I24" s="268">
        <f t="shared" si="4"/>
        <v>0.81107256432494901</v>
      </c>
    </row>
    <row r="25" spans="1:9" s="268" customFormat="1" ht="24" customHeight="1">
      <c r="A25" s="271"/>
      <c r="B25" s="276" t="s">
        <v>29</v>
      </c>
      <c r="C25" s="280">
        <v>2700</v>
      </c>
      <c r="D25" s="277">
        <v>5440</v>
      </c>
      <c r="E25" s="277">
        <v>2418</v>
      </c>
      <c r="F25" s="278">
        <v>2535</v>
      </c>
      <c r="G25" s="275">
        <f t="shared" si="2"/>
        <v>89.5555555555556</v>
      </c>
      <c r="H25" s="275">
        <f t="shared" si="3"/>
        <v>95.384615384615401</v>
      </c>
      <c r="I25" s="268">
        <f t="shared" si="4"/>
        <v>0.44448529411764698</v>
      </c>
    </row>
    <row r="26" spans="1:9" s="268" customFormat="1" ht="24" customHeight="1">
      <c r="A26" s="271">
        <v>10399</v>
      </c>
      <c r="B26" s="276" t="s">
        <v>30</v>
      </c>
      <c r="C26" s="280">
        <v>2862</v>
      </c>
      <c r="D26" s="277">
        <v>1701</v>
      </c>
      <c r="E26" s="277">
        <v>4688</v>
      </c>
      <c r="F26" s="278">
        <v>3624</v>
      </c>
      <c r="G26" s="275">
        <f t="shared" si="2"/>
        <v>163.80153738644299</v>
      </c>
      <c r="H26" s="275">
        <f t="shared" si="3"/>
        <v>129.359823399558</v>
      </c>
      <c r="I26" s="268">
        <f t="shared" si="4"/>
        <v>2.7560258671369802</v>
      </c>
    </row>
    <row r="27" spans="1:9" s="268" customFormat="1" ht="24" hidden="1" customHeight="1">
      <c r="A27" s="281"/>
      <c r="B27" s="276" t="s">
        <v>31</v>
      </c>
      <c r="C27" s="280"/>
      <c r="D27" s="277"/>
      <c r="E27" s="277"/>
      <c r="F27" s="278"/>
      <c r="G27" s="275"/>
      <c r="H27" s="275" t="e">
        <f t="shared" si="3"/>
        <v>#VALUE!</v>
      </c>
      <c r="I27" s="268" t="e">
        <f t="shared" si="4"/>
        <v>#DIV/0!</v>
      </c>
    </row>
    <row r="28" spans="1:9" ht="24" customHeight="1">
      <c r="B28" s="276" t="s">
        <v>32</v>
      </c>
      <c r="C28" s="280">
        <v>9422</v>
      </c>
      <c r="D28" s="277">
        <v>3745</v>
      </c>
      <c r="E28" s="277">
        <v>5189</v>
      </c>
      <c r="F28" s="278">
        <v>5705</v>
      </c>
      <c r="G28" s="275">
        <f t="shared" si="2"/>
        <v>55.073232859265602</v>
      </c>
      <c r="H28" s="275">
        <f t="shared" si="3"/>
        <v>90.955302366345293</v>
      </c>
      <c r="I28" s="268">
        <f t="shared" si="4"/>
        <v>1.3855807743658199</v>
      </c>
    </row>
    <row r="29" spans="1:9" ht="24" customHeight="1">
      <c r="B29" s="276" t="s">
        <v>33</v>
      </c>
      <c r="C29" s="280">
        <v>4000</v>
      </c>
      <c r="D29" s="277">
        <v>6194</v>
      </c>
      <c r="E29" s="277">
        <v>7415</v>
      </c>
      <c r="F29" s="278">
        <f>1609+5523+39</f>
        <v>7171</v>
      </c>
      <c r="G29" s="275">
        <f t="shared" si="2"/>
        <v>185.375</v>
      </c>
      <c r="H29" s="275">
        <f t="shared" si="3"/>
        <v>103.402593780505</v>
      </c>
      <c r="I29" s="268">
        <f t="shared" si="4"/>
        <v>1.19712625121085</v>
      </c>
    </row>
    <row r="30" spans="1:9" ht="21.95" customHeight="1">
      <c r="F30" s="282"/>
    </row>
  </sheetData>
  <mergeCells count="10">
    <mergeCell ref="B1:H1"/>
    <mergeCell ref="B2:H2"/>
    <mergeCell ref="B3:H3"/>
    <mergeCell ref="B4:B5"/>
    <mergeCell ref="C4:C5"/>
    <mergeCell ref="D4:D5"/>
    <mergeCell ref="E4:E5"/>
    <mergeCell ref="F4:F5"/>
    <mergeCell ref="G4:G5"/>
    <mergeCell ref="H4:H5"/>
  </mergeCells>
  <phoneticPr fontId="72" type="noConversion"/>
  <printOptions horizontalCentered="1"/>
  <pageMargins left="0.39370078740157483" right="0.39370078740157483" top="0.98425196850393704" bottom="0.39370078740157483" header="0.31496062992125984" footer="0.31496062992125984"/>
  <pageSetup paperSize="9" firstPageNumber="16" orientation="portrait" blackAndWhite="1" useFirstPageNumber="1" r:id="rId1"/>
  <headerFooter differentOddEven="1">
    <oddFooter>&amp;L- &amp;P -</oddFooter>
    <evenFooter>&amp;R&amp;"仿宋_GB2312,常规"&amp;12--&amp;P--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9"/>
  <sheetViews>
    <sheetView topLeftCell="A16" workbookViewId="0">
      <selection activeCell="N8" sqref="N8"/>
    </sheetView>
  </sheetViews>
  <sheetFormatPr defaultColWidth="9" defaultRowHeight="15.75"/>
  <cols>
    <col min="1" max="1" width="30" style="81" customWidth="1"/>
    <col min="2" max="3" width="8.25" style="82" customWidth="1"/>
    <col min="4" max="4" width="9.25" style="82" customWidth="1"/>
    <col min="5" max="5" width="8.875" style="82" hidden="1" customWidth="1"/>
    <col min="6" max="6" width="8.875" style="82" customWidth="1"/>
    <col min="7" max="7" width="9.25" style="82" customWidth="1"/>
    <col min="8" max="8" width="35.75" style="83" customWidth="1"/>
    <col min="9" max="11" width="9" style="84" customWidth="1"/>
    <col min="12" max="12" width="9" style="84" hidden="1" customWidth="1"/>
    <col min="13" max="13" width="9.25" style="84" customWidth="1"/>
    <col min="14" max="14" width="10.375" style="84" customWidth="1"/>
    <col min="15" max="16384" width="9" style="84"/>
  </cols>
  <sheetData>
    <row r="1" spans="1:14" ht="18" customHeight="1">
      <c r="A1" s="294" t="s">
        <v>1362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s="76" customFormat="1" ht="27" customHeight="1">
      <c r="A2" s="295" t="s">
        <v>1363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</row>
    <row r="3" spans="1:14" ht="15.75" customHeight="1">
      <c r="A3" s="342" t="s">
        <v>2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</row>
    <row r="4" spans="1:14" s="77" customFormat="1" ht="54.95" customHeight="1">
      <c r="A4" s="85" t="s">
        <v>1364</v>
      </c>
      <c r="B4" s="85" t="s">
        <v>4</v>
      </c>
      <c r="C4" s="86" t="s">
        <v>1365</v>
      </c>
      <c r="D4" s="85" t="s">
        <v>6</v>
      </c>
      <c r="E4" s="86" t="s">
        <v>1366</v>
      </c>
      <c r="F4" s="85" t="s">
        <v>8</v>
      </c>
      <c r="G4" s="85" t="s">
        <v>9</v>
      </c>
      <c r="H4" s="85" t="s">
        <v>131</v>
      </c>
      <c r="I4" s="85" t="s">
        <v>4</v>
      </c>
      <c r="J4" s="85" t="s">
        <v>36</v>
      </c>
      <c r="K4" s="85" t="s">
        <v>6</v>
      </c>
      <c r="L4" s="85" t="s">
        <v>1367</v>
      </c>
      <c r="M4" s="85" t="s">
        <v>8</v>
      </c>
      <c r="N4" s="85" t="s">
        <v>9</v>
      </c>
    </row>
    <row r="5" spans="1:14" s="78" customFormat="1" ht="17.25" customHeight="1">
      <c r="A5" s="87" t="s">
        <v>1368</v>
      </c>
      <c r="B5" s="42">
        <f>B6+B75</f>
        <v>191650</v>
      </c>
      <c r="C5" s="42">
        <f>C6+C75</f>
        <v>196050</v>
      </c>
      <c r="D5" s="42">
        <f t="shared" ref="D5:L5" si="0">D6+D75</f>
        <v>191599</v>
      </c>
      <c r="E5" s="42">
        <f t="shared" si="0"/>
        <v>211748</v>
      </c>
      <c r="F5" s="88">
        <f t="shared" ref="F5:F14" si="1">IFERROR(D5/B5,"")*100</f>
        <v>99.973388990347004</v>
      </c>
      <c r="G5" s="88">
        <f>IFERROR(D5/E5,"")*100</f>
        <v>90.484443772786506</v>
      </c>
      <c r="H5" s="87" t="s">
        <v>1368</v>
      </c>
      <c r="I5" s="114">
        <f>I6+I75</f>
        <v>191650</v>
      </c>
      <c r="J5" s="114">
        <f t="shared" si="0"/>
        <v>196050</v>
      </c>
      <c r="K5" s="114">
        <f t="shared" si="0"/>
        <v>191599</v>
      </c>
      <c r="L5" s="114">
        <f t="shared" si="0"/>
        <v>211748</v>
      </c>
      <c r="M5" s="88">
        <f t="shared" ref="M5:M32" si="2">IFERROR(K5/I5,"")*100</f>
        <v>99.973388990347004</v>
      </c>
      <c r="N5" s="88">
        <f>IFERROR(K5/L5,"")*100</f>
        <v>90.484443772786506</v>
      </c>
    </row>
    <row r="6" spans="1:14" s="78" customFormat="1" ht="15.75" customHeight="1">
      <c r="A6" s="89" t="s">
        <v>1369</v>
      </c>
      <c r="B6" s="90">
        <f>SUM(B7:B14)</f>
        <v>77493</v>
      </c>
      <c r="C6" s="90">
        <f>SUM(C7:C14)</f>
        <v>50762</v>
      </c>
      <c r="D6" s="90">
        <f>SUM(D7:D14)</f>
        <v>34090</v>
      </c>
      <c r="E6" s="90">
        <f>SUM(E7:E14)</f>
        <v>67627</v>
      </c>
      <c r="F6" s="88">
        <f t="shared" si="1"/>
        <v>43.991070161175799</v>
      </c>
      <c r="G6" s="88">
        <f>IFERROR(D6/E6,"")*100</f>
        <v>50.408860366421699</v>
      </c>
      <c r="H6" s="91" t="s">
        <v>1370</v>
      </c>
      <c r="I6" s="90">
        <f t="shared" ref="I6:L6" si="3">I7+I14+I38+I43+I46+I60+I66+I67</f>
        <v>164250</v>
      </c>
      <c r="J6" s="90">
        <f t="shared" si="3"/>
        <v>182535</v>
      </c>
      <c r="K6" s="90">
        <f t="shared" si="3"/>
        <v>183395</v>
      </c>
      <c r="L6" s="90">
        <f t="shared" si="3"/>
        <v>190465</v>
      </c>
      <c r="M6" s="88">
        <f t="shared" si="2"/>
        <v>111.65601217656</v>
      </c>
      <c r="N6" s="94">
        <f t="shared" ref="N6:N61" si="4">IFERROR(K6/L6,"")*100</f>
        <v>96.288031921875401</v>
      </c>
    </row>
    <row r="7" spans="1:14" s="79" customFormat="1" ht="15.75" customHeight="1">
      <c r="A7" s="92" t="s">
        <v>1371</v>
      </c>
      <c r="B7" s="93"/>
      <c r="C7" s="93"/>
      <c r="D7" s="93"/>
      <c r="E7" s="93"/>
      <c r="F7" s="94"/>
      <c r="G7" s="94"/>
      <c r="H7" s="95" t="s">
        <v>1372</v>
      </c>
      <c r="I7" s="111">
        <f t="shared" ref="I7:L7" si="5">I8+I12</f>
        <v>1232</v>
      </c>
      <c r="J7" s="111">
        <f t="shared" si="5"/>
        <v>1342</v>
      </c>
      <c r="K7" s="111">
        <f t="shared" si="5"/>
        <v>1342</v>
      </c>
      <c r="L7" s="111">
        <f t="shared" si="5"/>
        <v>1666</v>
      </c>
      <c r="M7" s="94">
        <f t="shared" si="2"/>
        <v>108.928571428571</v>
      </c>
      <c r="N7" s="94">
        <f t="shared" si="4"/>
        <v>80.552220888355293</v>
      </c>
    </row>
    <row r="8" spans="1:14" s="79" customFormat="1" ht="15.75" customHeight="1">
      <c r="A8" s="96" t="s">
        <v>1373</v>
      </c>
      <c r="B8" s="93"/>
      <c r="C8" s="93"/>
      <c r="D8" s="93"/>
      <c r="E8" s="97"/>
      <c r="F8" s="94"/>
      <c r="G8" s="94"/>
      <c r="H8" s="98" t="s">
        <v>1374</v>
      </c>
      <c r="I8" s="115">
        <v>1196</v>
      </c>
      <c r="J8" s="99">
        <v>1306</v>
      </c>
      <c r="K8" s="99">
        <v>1306</v>
      </c>
      <c r="L8" s="111">
        <v>1635</v>
      </c>
      <c r="M8" s="94">
        <f t="shared" si="2"/>
        <v>109.19732441471599</v>
      </c>
      <c r="N8" s="94">
        <f t="shared" si="4"/>
        <v>79.877675840978597</v>
      </c>
    </row>
    <row r="9" spans="1:14" s="79" customFormat="1" ht="15.75" customHeight="1">
      <c r="A9" s="96" t="s">
        <v>1375</v>
      </c>
      <c r="B9" s="93">
        <v>2880</v>
      </c>
      <c r="C9" s="99">
        <v>1601</v>
      </c>
      <c r="D9" s="99">
        <v>1039</v>
      </c>
      <c r="E9" s="93">
        <v>2101</v>
      </c>
      <c r="F9" s="94">
        <f t="shared" si="1"/>
        <v>36.0763888888889</v>
      </c>
      <c r="G9" s="94">
        <f t="shared" ref="G9:G11" si="6">IFERROR(D9/E9,"")*100</f>
        <v>49.452641599238497</v>
      </c>
      <c r="H9" s="98" t="s">
        <v>1376</v>
      </c>
      <c r="I9" s="115">
        <v>1176</v>
      </c>
      <c r="J9" s="99">
        <v>1176</v>
      </c>
      <c r="K9" s="115">
        <v>1176</v>
      </c>
      <c r="L9" s="116">
        <v>1176</v>
      </c>
      <c r="M9" s="94">
        <f t="shared" si="2"/>
        <v>100</v>
      </c>
      <c r="N9" s="94">
        <f t="shared" si="4"/>
        <v>100</v>
      </c>
    </row>
    <row r="10" spans="1:14" s="79" customFormat="1" ht="15.75" customHeight="1">
      <c r="A10" s="96" t="s">
        <v>1377</v>
      </c>
      <c r="B10" s="93">
        <v>135</v>
      </c>
      <c r="C10" s="99">
        <v>27</v>
      </c>
      <c r="D10" s="99">
        <v>43</v>
      </c>
      <c r="E10" s="93">
        <v>101</v>
      </c>
      <c r="F10" s="94">
        <f t="shared" si="1"/>
        <v>31.851851851851901</v>
      </c>
      <c r="G10" s="94">
        <f t="shared" si="6"/>
        <v>42.574257425742601</v>
      </c>
      <c r="H10" s="98" t="s">
        <v>1378</v>
      </c>
      <c r="I10" s="115">
        <v>20</v>
      </c>
      <c r="J10" s="99">
        <v>130</v>
      </c>
      <c r="K10" s="115">
        <v>130</v>
      </c>
      <c r="L10" s="116">
        <v>459</v>
      </c>
      <c r="M10" s="94">
        <f t="shared" si="2"/>
        <v>650</v>
      </c>
      <c r="N10" s="94">
        <f t="shared" si="4"/>
        <v>28.322440087145999</v>
      </c>
    </row>
    <row r="11" spans="1:14" s="79" customFormat="1" ht="15.75" customHeight="1">
      <c r="A11" s="96" t="s">
        <v>1379</v>
      </c>
      <c r="B11" s="93">
        <v>70100</v>
      </c>
      <c r="C11" s="99">
        <v>45074</v>
      </c>
      <c r="D11" s="99">
        <v>28911</v>
      </c>
      <c r="E11" s="93">
        <v>61019</v>
      </c>
      <c r="F11" s="94">
        <f t="shared" si="1"/>
        <v>41.2425106990014</v>
      </c>
      <c r="G11" s="94">
        <f t="shared" si="6"/>
        <v>47.380324161326797</v>
      </c>
      <c r="H11" s="100" t="s">
        <v>1380</v>
      </c>
      <c r="I11" s="117"/>
      <c r="J11" s="117"/>
      <c r="K11" s="115"/>
      <c r="L11" s="116"/>
      <c r="M11" s="94"/>
      <c r="N11" s="94"/>
    </row>
    <row r="12" spans="1:14" s="79" customFormat="1" ht="15.75" customHeight="1">
      <c r="A12" s="96" t="s">
        <v>1381</v>
      </c>
      <c r="B12" s="97"/>
      <c r="C12" s="97"/>
      <c r="D12" s="99"/>
      <c r="E12" s="97"/>
      <c r="F12" s="94"/>
      <c r="G12" s="94"/>
      <c r="H12" s="98" t="s">
        <v>1382</v>
      </c>
      <c r="I12" s="115">
        <v>36</v>
      </c>
      <c r="J12" s="99">
        <v>36</v>
      </c>
      <c r="K12" s="115">
        <v>36</v>
      </c>
      <c r="L12" s="116">
        <v>31</v>
      </c>
      <c r="M12" s="94">
        <f t="shared" si="2"/>
        <v>100</v>
      </c>
      <c r="N12" s="94">
        <f t="shared" si="4"/>
        <v>116.129032258065</v>
      </c>
    </row>
    <row r="13" spans="1:14" s="79" customFormat="1" ht="15.75" customHeight="1">
      <c r="A13" s="96" t="s">
        <v>1383</v>
      </c>
      <c r="B13" s="97"/>
      <c r="C13" s="97"/>
      <c r="D13" s="99"/>
      <c r="E13" s="97"/>
      <c r="F13" s="94"/>
      <c r="G13" s="94"/>
      <c r="H13" s="98" t="s">
        <v>1378</v>
      </c>
      <c r="I13" s="115">
        <v>36</v>
      </c>
      <c r="J13" s="99">
        <v>36</v>
      </c>
      <c r="K13" s="115">
        <v>36</v>
      </c>
      <c r="L13" s="116">
        <v>31</v>
      </c>
      <c r="M13" s="94">
        <f t="shared" si="2"/>
        <v>100</v>
      </c>
      <c r="N13" s="94">
        <f t="shared" si="4"/>
        <v>116.129032258065</v>
      </c>
    </row>
    <row r="14" spans="1:14" s="79" customFormat="1" ht="15.75" customHeight="1">
      <c r="A14" s="96" t="s">
        <v>1384</v>
      </c>
      <c r="B14" s="93">
        <v>4378</v>
      </c>
      <c r="C14" s="99">
        <v>4060</v>
      </c>
      <c r="D14" s="99">
        <v>4097</v>
      </c>
      <c r="E14" s="93">
        <v>4406</v>
      </c>
      <c r="F14" s="94">
        <f t="shared" si="1"/>
        <v>93.581544084056603</v>
      </c>
      <c r="G14" s="94">
        <f t="shared" ref="G14" si="7">IFERROR(D14/E14,"")*100</f>
        <v>92.9868361325465</v>
      </c>
      <c r="H14" s="95" t="s">
        <v>1385</v>
      </c>
      <c r="I14" s="115">
        <f t="shared" ref="I14:L14" si="8">I15+I24+I27+I28+I33+I36+I37</f>
        <v>59402</v>
      </c>
      <c r="J14" s="115">
        <f t="shared" si="8"/>
        <v>63658</v>
      </c>
      <c r="K14" s="115">
        <f t="shared" si="8"/>
        <v>62760</v>
      </c>
      <c r="L14" s="115">
        <f t="shared" si="8"/>
        <v>180796</v>
      </c>
      <c r="M14" s="94">
        <f t="shared" si="2"/>
        <v>105.65300831621801</v>
      </c>
      <c r="N14" s="94">
        <f t="shared" si="4"/>
        <v>34.713157370738301</v>
      </c>
    </row>
    <row r="15" spans="1:14" s="79" customFormat="1" ht="15.75" customHeight="1">
      <c r="A15" s="96"/>
      <c r="B15" s="101"/>
      <c r="C15" s="101"/>
      <c r="D15" s="101"/>
      <c r="E15" s="101"/>
      <c r="F15" s="102"/>
      <c r="G15" s="102"/>
      <c r="H15" s="98" t="s">
        <v>1386</v>
      </c>
      <c r="I15" s="115">
        <v>51265</v>
      </c>
      <c r="J15" s="99">
        <v>56599</v>
      </c>
      <c r="K15" s="115">
        <v>47951</v>
      </c>
      <c r="L15" s="118">
        <v>106645</v>
      </c>
      <c r="M15" s="94">
        <f t="shared" si="2"/>
        <v>93.535550570564695</v>
      </c>
      <c r="N15" s="94">
        <f t="shared" si="4"/>
        <v>44.963195649116201</v>
      </c>
    </row>
    <row r="16" spans="1:14" s="79" customFormat="1" ht="15.75" customHeight="1">
      <c r="A16" s="103"/>
      <c r="B16" s="104"/>
      <c r="C16" s="104"/>
      <c r="D16" s="104"/>
      <c r="E16" s="101"/>
      <c r="F16" s="102"/>
      <c r="G16" s="102"/>
      <c r="H16" s="98" t="s">
        <v>1387</v>
      </c>
      <c r="I16" s="115">
        <v>32344</v>
      </c>
      <c r="J16" s="99">
        <v>24175</v>
      </c>
      <c r="K16" s="115">
        <v>15485</v>
      </c>
      <c r="L16" s="116">
        <v>32827</v>
      </c>
      <c r="M16" s="94">
        <f t="shared" si="2"/>
        <v>47.875958446698</v>
      </c>
      <c r="N16" s="94">
        <f t="shared" si="4"/>
        <v>47.171535626161401</v>
      </c>
    </row>
    <row r="17" spans="1:14" s="79" customFormat="1" ht="15.75" customHeight="1">
      <c r="A17" s="105"/>
      <c r="B17" s="104"/>
      <c r="C17" s="104"/>
      <c r="D17" s="104"/>
      <c r="E17" s="101"/>
      <c r="F17" s="102"/>
      <c r="G17" s="102"/>
      <c r="H17" s="98" t="s">
        <v>1388</v>
      </c>
      <c r="I17" s="111"/>
      <c r="J17" s="111"/>
      <c r="K17" s="115"/>
      <c r="L17" s="116">
        <v>6122</v>
      </c>
      <c r="M17" s="94"/>
      <c r="N17" s="94">
        <f t="shared" si="4"/>
        <v>0</v>
      </c>
    </row>
    <row r="18" spans="1:14" s="79" customFormat="1" ht="15.75" customHeight="1">
      <c r="A18" s="105"/>
      <c r="B18" s="106"/>
      <c r="C18" s="106"/>
      <c r="D18" s="107"/>
      <c r="E18" s="106"/>
      <c r="F18" s="102"/>
      <c r="G18" s="102"/>
      <c r="H18" s="108" t="s">
        <v>1389</v>
      </c>
      <c r="I18" s="111"/>
      <c r="J18" s="111"/>
      <c r="K18" s="115"/>
      <c r="L18" s="116">
        <v>0</v>
      </c>
      <c r="M18" s="94"/>
      <c r="N18" s="94"/>
    </row>
    <row r="19" spans="1:14" s="79" customFormat="1" ht="15.75" customHeight="1">
      <c r="A19" s="105"/>
      <c r="B19" s="106"/>
      <c r="C19" s="106"/>
      <c r="D19" s="106"/>
      <c r="E19" s="106"/>
      <c r="F19" s="102"/>
      <c r="G19" s="102"/>
      <c r="H19" s="108" t="s">
        <v>1390</v>
      </c>
      <c r="I19" s="111"/>
      <c r="J19" s="111"/>
      <c r="K19" s="115">
        <v>1387</v>
      </c>
      <c r="L19" s="116">
        <v>8000</v>
      </c>
      <c r="M19" s="94"/>
      <c r="N19" s="94">
        <f t="shared" si="4"/>
        <v>17.337499999999999</v>
      </c>
    </row>
    <row r="20" spans="1:14" s="79" customFormat="1" ht="15.75" customHeight="1">
      <c r="A20" s="105"/>
      <c r="B20" s="106"/>
      <c r="C20" s="106"/>
      <c r="D20" s="106"/>
      <c r="E20" s="106"/>
      <c r="F20" s="102"/>
      <c r="G20" s="102"/>
      <c r="H20" s="98" t="s">
        <v>1391</v>
      </c>
      <c r="I20" s="115">
        <v>960</v>
      </c>
      <c r="J20" s="99">
        <v>534</v>
      </c>
      <c r="K20" s="115">
        <v>346</v>
      </c>
      <c r="L20" s="116">
        <v>518</v>
      </c>
      <c r="M20" s="94">
        <f t="shared" si="2"/>
        <v>36.0416666666667</v>
      </c>
      <c r="N20" s="94">
        <f t="shared" si="4"/>
        <v>66.795366795366803</v>
      </c>
    </row>
    <row r="21" spans="1:14" s="79" customFormat="1" ht="15.75" customHeight="1">
      <c r="A21" s="105"/>
      <c r="B21" s="106"/>
      <c r="C21" s="106"/>
      <c r="D21" s="106"/>
      <c r="E21" s="106"/>
      <c r="F21" s="102"/>
      <c r="G21" s="102"/>
      <c r="H21" s="98" t="s">
        <v>1392</v>
      </c>
      <c r="I21" s="115">
        <v>7200</v>
      </c>
      <c r="J21" s="99">
        <v>4002</v>
      </c>
      <c r="K21" s="115">
        <v>2597</v>
      </c>
      <c r="L21" s="116">
        <v>3884</v>
      </c>
      <c r="M21" s="94">
        <f t="shared" si="2"/>
        <v>36.0694444444444</v>
      </c>
      <c r="N21" s="94">
        <f t="shared" si="4"/>
        <v>66.864057672502597</v>
      </c>
    </row>
    <row r="22" spans="1:14" s="79" customFormat="1" ht="15.75" customHeight="1">
      <c r="A22" s="105"/>
      <c r="B22" s="106"/>
      <c r="C22" s="106"/>
      <c r="D22" s="106"/>
      <c r="E22" s="106"/>
      <c r="F22" s="102"/>
      <c r="G22" s="102"/>
      <c r="H22" s="108" t="s">
        <v>1393</v>
      </c>
      <c r="I22" s="111"/>
      <c r="J22" s="119"/>
      <c r="K22" s="115"/>
      <c r="L22" s="116"/>
      <c r="M22" s="94"/>
      <c r="N22" s="94"/>
    </row>
    <row r="23" spans="1:14" s="79" customFormat="1" ht="15.75" customHeight="1">
      <c r="A23" s="105"/>
      <c r="B23" s="106"/>
      <c r="C23" s="106"/>
      <c r="D23" s="106"/>
      <c r="E23" s="106"/>
      <c r="F23" s="102"/>
      <c r="G23" s="102"/>
      <c r="H23" s="100" t="s">
        <v>1394</v>
      </c>
      <c r="I23" s="115">
        <v>10761</v>
      </c>
      <c r="J23" s="99">
        <v>27888</v>
      </c>
      <c r="K23" s="115">
        <v>28136</v>
      </c>
      <c r="L23" s="115">
        <v>55294</v>
      </c>
      <c r="M23" s="94">
        <f t="shared" si="2"/>
        <v>261.46268934113903</v>
      </c>
      <c r="N23" s="94">
        <f t="shared" si="4"/>
        <v>50.884363583752297</v>
      </c>
    </row>
    <row r="24" spans="1:14" s="79" customFormat="1" ht="15.75" customHeight="1">
      <c r="A24" s="105"/>
      <c r="B24" s="106"/>
      <c r="C24" s="106"/>
      <c r="D24" s="106"/>
      <c r="E24" s="106"/>
      <c r="F24" s="102"/>
      <c r="G24" s="102"/>
      <c r="H24" s="98" t="s">
        <v>1395</v>
      </c>
      <c r="I24" s="115">
        <v>3428</v>
      </c>
      <c r="J24" s="99">
        <v>2149</v>
      </c>
      <c r="K24" s="115">
        <v>1587</v>
      </c>
      <c r="L24" s="93">
        <v>1553</v>
      </c>
      <c r="M24" s="94">
        <f t="shared" si="2"/>
        <v>46.295215869311498</v>
      </c>
      <c r="N24" s="94">
        <f t="shared" si="4"/>
        <v>102.18931101094699</v>
      </c>
    </row>
    <row r="25" spans="1:14" s="79" customFormat="1" ht="15.75" customHeight="1">
      <c r="A25" s="105"/>
      <c r="B25" s="106"/>
      <c r="C25" s="106"/>
      <c r="D25" s="106"/>
      <c r="E25" s="106"/>
      <c r="F25" s="102"/>
      <c r="G25" s="102"/>
      <c r="H25" s="108" t="s">
        <v>1388</v>
      </c>
      <c r="I25" s="93"/>
      <c r="J25" s="119"/>
      <c r="K25" s="115"/>
      <c r="L25" s="120"/>
      <c r="M25" s="94"/>
      <c r="N25" s="94"/>
    </row>
    <row r="26" spans="1:14" s="79" customFormat="1" ht="15.75" customHeight="1">
      <c r="A26" s="105"/>
      <c r="B26" s="106"/>
      <c r="C26" s="106"/>
      <c r="D26" s="106"/>
      <c r="E26" s="106"/>
      <c r="F26" s="102"/>
      <c r="G26" s="102"/>
      <c r="H26" s="98" t="s">
        <v>1396</v>
      </c>
      <c r="I26" s="115">
        <v>3428</v>
      </c>
      <c r="J26" s="99">
        <v>2149</v>
      </c>
      <c r="K26" s="115">
        <v>1587</v>
      </c>
      <c r="L26" s="120">
        <v>1553</v>
      </c>
      <c r="M26" s="94">
        <f t="shared" si="2"/>
        <v>46.295215869311498</v>
      </c>
      <c r="N26" s="94">
        <f t="shared" si="4"/>
        <v>102.18931101094699</v>
      </c>
    </row>
    <row r="27" spans="1:14" s="79" customFormat="1" ht="15.75" customHeight="1">
      <c r="A27" s="105"/>
      <c r="B27" s="106"/>
      <c r="C27" s="106"/>
      <c r="D27" s="106"/>
      <c r="E27" s="106"/>
      <c r="F27" s="102"/>
      <c r="G27" s="102"/>
      <c r="H27" s="98" t="s">
        <v>1397</v>
      </c>
      <c r="I27" s="115">
        <v>144</v>
      </c>
      <c r="J27" s="121">
        <v>36</v>
      </c>
      <c r="K27" s="115">
        <v>8185</v>
      </c>
      <c r="L27" s="120">
        <v>461</v>
      </c>
      <c r="M27" s="94">
        <f t="shared" si="2"/>
        <v>5684.0277777777801</v>
      </c>
      <c r="N27" s="94">
        <f t="shared" si="4"/>
        <v>1775.4880694143201</v>
      </c>
    </row>
    <row r="28" spans="1:14" s="79" customFormat="1" ht="15.75" customHeight="1">
      <c r="A28" s="105"/>
      <c r="B28" s="106"/>
      <c r="C28" s="106"/>
      <c r="D28" s="106"/>
      <c r="E28" s="106"/>
      <c r="F28" s="102"/>
      <c r="G28" s="102"/>
      <c r="H28" s="109" t="s">
        <v>1398</v>
      </c>
      <c r="I28" s="115">
        <v>4565</v>
      </c>
      <c r="J28" s="99">
        <v>4847</v>
      </c>
      <c r="K28" s="115">
        <v>5010</v>
      </c>
      <c r="L28" s="115">
        <v>2137</v>
      </c>
      <c r="M28" s="94">
        <f t="shared" si="2"/>
        <v>109.748083242059</v>
      </c>
      <c r="N28" s="94">
        <f t="shared" si="4"/>
        <v>234.44080486663501</v>
      </c>
    </row>
    <row r="29" spans="1:14" s="79" customFormat="1" ht="15.75" customHeight="1">
      <c r="A29" s="105"/>
      <c r="B29" s="106"/>
      <c r="C29" s="106"/>
      <c r="D29" s="106"/>
      <c r="E29" s="106"/>
      <c r="F29" s="102"/>
      <c r="G29" s="102"/>
      <c r="H29" s="110" t="s">
        <v>1399</v>
      </c>
      <c r="I29" s="93"/>
      <c r="J29" s="99">
        <v>600</v>
      </c>
      <c r="K29" s="115">
        <v>764</v>
      </c>
      <c r="L29" s="115">
        <v>1000</v>
      </c>
      <c r="M29" s="94"/>
      <c r="N29" s="94">
        <f t="shared" si="4"/>
        <v>76.400000000000006</v>
      </c>
    </row>
    <row r="30" spans="1:14" s="79" customFormat="1" ht="15.75" customHeight="1">
      <c r="A30" s="105"/>
      <c r="B30" s="106"/>
      <c r="C30" s="106"/>
      <c r="D30" s="106"/>
      <c r="E30" s="106"/>
      <c r="F30" s="102"/>
      <c r="G30" s="102"/>
      <c r="H30" s="108" t="s">
        <v>1400</v>
      </c>
      <c r="I30" s="93"/>
      <c r="J30" s="93"/>
      <c r="K30" s="115"/>
      <c r="L30" s="120"/>
      <c r="M30" s="94"/>
      <c r="N30" s="94"/>
    </row>
    <row r="31" spans="1:14" s="79" customFormat="1" ht="15.75" customHeight="1">
      <c r="A31" s="105"/>
      <c r="B31" s="106"/>
      <c r="C31" s="106"/>
      <c r="D31" s="106"/>
      <c r="E31" s="106"/>
      <c r="F31" s="102"/>
      <c r="G31" s="102"/>
      <c r="H31" s="108" t="s">
        <v>1401</v>
      </c>
      <c r="I31" s="93"/>
      <c r="J31" s="93"/>
      <c r="K31" s="115"/>
      <c r="L31" s="120"/>
      <c r="M31" s="94"/>
      <c r="N31" s="94"/>
    </row>
    <row r="32" spans="1:14" s="79" customFormat="1" ht="15.75" customHeight="1">
      <c r="A32" s="105"/>
      <c r="B32" s="106"/>
      <c r="C32" s="106"/>
      <c r="D32" s="106"/>
      <c r="E32" s="106"/>
      <c r="F32" s="102"/>
      <c r="G32" s="102"/>
      <c r="H32" s="108" t="s">
        <v>1402</v>
      </c>
      <c r="I32" s="115">
        <v>4565</v>
      </c>
      <c r="J32" s="99">
        <v>4247</v>
      </c>
      <c r="K32" s="115">
        <v>4246</v>
      </c>
      <c r="L32" s="115">
        <v>1137</v>
      </c>
      <c r="M32" s="94">
        <f t="shared" si="2"/>
        <v>93.012048192771104</v>
      </c>
      <c r="N32" s="94">
        <f t="shared" si="4"/>
        <v>373.438874230431</v>
      </c>
    </row>
    <row r="33" spans="1:14" s="79" customFormat="1" ht="15.75" customHeight="1">
      <c r="A33" s="105"/>
      <c r="B33" s="106"/>
      <c r="C33" s="106"/>
      <c r="D33" s="106"/>
      <c r="E33" s="106"/>
      <c r="F33" s="102"/>
      <c r="G33" s="102"/>
      <c r="H33" s="98" t="s">
        <v>1403</v>
      </c>
      <c r="I33" s="111"/>
      <c r="J33" s="99">
        <v>27</v>
      </c>
      <c r="K33" s="115">
        <v>27</v>
      </c>
      <c r="L33" s="116"/>
      <c r="M33" s="94"/>
      <c r="N33" s="94"/>
    </row>
    <row r="34" spans="1:14" s="79" customFormat="1" ht="15.75" customHeight="1">
      <c r="A34" s="105"/>
      <c r="B34" s="106"/>
      <c r="C34" s="106"/>
      <c r="D34" s="106"/>
      <c r="E34" s="106"/>
      <c r="F34" s="102"/>
      <c r="G34" s="102"/>
      <c r="H34" s="98" t="s">
        <v>1404</v>
      </c>
      <c r="I34" s="93"/>
      <c r="J34" s="99">
        <v>27</v>
      </c>
      <c r="K34" s="115">
        <v>27</v>
      </c>
      <c r="L34" s="120"/>
      <c r="M34" s="94"/>
      <c r="N34" s="94"/>
    </row>
    <row r="35" spans="1:14" s="79" customFormat="1" ht="15.75" customHeight="1">
      <c r="A35" s="105"/>
      <c r="B35" s="106"/>
      <c r="C35" s="106"/>
      <c r="D35" s="106"/>
      <c r="E35" s="106"/>
      <c r="F35" s="102"/>
      <c r="G35" s="102"/>
      <c r="H35" s="108" t="s">
        <v>1405</v>
      </c>
      <c r="I35" s="93"/>
      <c r="J35" s="93"/>
      <c r="K35" s="115"/>
      <c r="L35" s="120"/>
      <c r="M35" s="94"/>
      <c r="N35" s="94"/>
    </row>
    <row r="36" spans="1:14" s="79" customFormat="1" ht="15.75" customHeight="1">
      <c r="A36" s="105"/>
      <c r="B36" s="106"/>
      <c r="C36" s="106"/>
      <c r="D36" s="106"/>
      <c r="E36" s="106"/>
      <c r="F36" s="102"/>
      <c r="G36" s="102"/>
      <c r="H36" s="108" t="s">
        <v>1406</v>
      </c>
      <c r="I36" s="93"/>
      <c r="J36" s="93"/>
      <c r="K36" s="115"/>
      <c r="L36" s="115">
        <v>50000</v>
      </c>
      <c r="M36" s="94"/>
      <c r="N36" s="94">
        <f t="shared" si="4"/>
        <v>0</v>
      </c>
    </row>
    <row r="37" spans="1:14" s="79" customFormat="1" ht="15.75" customHeight="1">
      <c r="A37" s="105"/>
      <c r="B37" s="106"/>
      <c r="C37" s="106"/>
      <c r="D37" s="106"/>
      <c r="E37" s="106"/>
      <c r="F37" s="102"/>
      <c r="G37" s="102"/>
      <c r="H37" s="108" t="s">
        <v>1407</v>
      </c>
      <c r="I37" s="93"/>
      <c r="J37" s="93"/>
      <c r="K37" s="115"/>
      <c r="L37" s="115">
        <v>20000</v>
      </c>
      <c r="M37" s="94"/>
      <c r="N37" s="94">
        <f t="shared" si="4"/>
        <v>0</v>
      </c>
    </row>
    <row r="38" spans="1:14" s="79" customFormat="1" ht="15.75" customHeight="1">
      <c r="A38" s="105"/>
      <c r="B38" s="106"/>
      <c r="C38" s="106"/>
      <c r="D38" s="106"/>
      <c r="E38" s="106"/>
      <c r="F38" s="102"/>
      <c r="G38" s="102"/>
      <c r="H38" s="95" t="s">
        <v>1408</v>
      </c>
      <c r="I38" s="115">
        <f t="shared" ref="I38:K38" si="9">I39+I41</f>
        <v>2984</v>
      </c>
      <c r="J38" s="115">
        <f t="shared" si="9"/>
        <v>2477</v>
      </c>
      <c r="K38" s="115">
        <f t="shared" si="9"/>
        <v>2081</v>
      </c>
      <c r="L38" s="115">
        <v>1651</v>
      </c>
      <c r="M38" s="94">
        <f t="shared" ref="M38:M59" si="10">IFERROR(K38/I38,"")*100</f>
        <v>69.738605898123296</v>
      </c>
      <c r="N38" s="94">
        <f t="shared" si="4"/>
        <v>126.044821320412</v>
      </c>
    </row>
    <row r="39" spans="1:14" s="79" customFormat="1" ht="15.75" customHeight="1">
      <c r="A39" s="105"/>
      <c r="B39" s="106"/>
      <c r="C39" s="106"/>
      <c r="D39" s="106"/>
      <c r="E39" s="106"/>
      <c r="F39" s="102"/>
      <c r="G39" s="102"/>
      <c r="H39" s="98" t="s">
        <v>1409</v>
      </c>
      <c r="I39" s="115">
        <v>2944</v>
      </c>
      <c r="J39" s="99">
        <v>2437</v>
      </c>
      <c r="K39" s="99">
        <v>2041</v>
      </c>
      <c r="L39" s="115">
        <v>1611</v>
      </c>
      <c r="M39" s="94">
        <f t="shared" si="10"/>
        <v>69.327445652173907</v>
      </c>
      <c r="N39" s="94">
        <f t="shared" si="4"/>
        <v>126.691495965239</v>
      </c>
    </row>
    <row r="40" spans="1:14" s="79" customFormat="1" ht="15.75" customHeight="1">
      <c r="A40" s="105"/>
      <c r="B40" s="106"/>
      <c r="C40" s="106"/>
      <c r="D40" s="106"/>
      <c r="E40" s="106"/>
      <c r="F40" s="102"/>
      <c r="G40" s="102"/>
      <c r="H40" s="98" t="s">
        <v>1378</v>
      </c>
      <c r="I40" s="115">
        <v>2944</v>
      </c>
      <c r="J40" s="99">
        <v>2437</v>
      </c>
      <c r="K40" s="99">
        <v>2041</v>
      </c>
      <c r="L40" s="115">
        <v>1611</v>
      </c>
      <c r="M40" s="94">
        <f t="shared" si="10"/>
        <v>69.327445652173907</v>
      </c>
      <c r="N40" s="94">
        <f t="shared" si="4"/>
        <v>126.691495965239</v>
      </c>
    </row>
    <row r="41" spans="1:14" s="79" customFormat="1" ht="15.75" customHeight="1">
      <c r="A41" s="105"/>
      <c r="B41" s="106"/>
      <c r="C41" s="106"/>
      <c r="D41" s="106"/>
      <c r="E41" s="106"/>
      <c r="F41" s="102"/>
      <c r="G41" s="102"/>
      <c r="H41" s="98" t="s">
        <v>1410</v>
      </c>
      <c r="I41" s="115">
        <v>40</v>
      </c>
      <c r="J41" s="99">
        <v>40</v>
      </c>
      <c r="K41" s="99">
        <v>40</v>
      </c>
      <c r="L41" s="116">
        <v>40</v>
      </c>
      <c r="M41" s="94">
        <f t="shared" si="10"/>
        <v>100</v>
      </c>
      <c r="N41" s="94">
        <f t="shared" si="4"/>
        <v>100</v>
      </c>
    </row>
    <row r="42" spans="1:14" s="79" customFormat="1" ht="15.75" customHeight="1">
      <c r="A42" s="105"/>
      <c r="B42" s="106"/>
      <c r="C42" s="106"/>
      <c r="D42" s="106"/>
      <c r="E42" s="106"/>
      <c r="F42" s="102"/>
      <c r="G42" s="102"/>
      <c r="H42" s="98" t="s">
        <v>1411</v>
      </c>
      <c r="I42" s="115">
        <v>40</v>
      </c>
      <c r="J42" s="99">
        <v>40</v>
      </c>
      <c r="K42" s="99">
        <v>40</v>
      </c>
      <c r="L42" s="120">
        <v>40</v>
      </c>
      <c r="M42" s="94">
        <f t="shared" si="10"/>
        <v>100</v>
      </c>
      <c r="N42" s="94">
        <f t="shared" si="4"/>
        <v>100</v>
      </c>
    </row>
    <row r="43" spans="1:14" s="79" customFormat="1" ht="15.75" customHeight="1">
      <c r="A43" s="105"/>
      <c r="B43" s="106"/>
      <c r="C43" s="106"/>
      <c r="D43" s="106"/>
      <c r="E43" s="106"/>
      <c r="F43" s="102"/>
      <c r="G43" s="102"/>
      <c r="H43" s="95" t="s">
        <v>1412</v>
      </c>
      <c r="I43" s="115">
        <v>106</v>
      </c>
      <c r="J43" s="122">
        <v>106</v>
      </c>
      <c r="K43" s="122">
        <v>106</v>
      </c>
      <c r="L43" s="116">
        <v>27</v>
      </c>
      <c r="M43" s="94">
        <f t="shared" si="10"/>
        <v>100</v>
      </c>
      <c r="N43" s="94">
        <f t="shared" si="4"/>
        <v>392.59259259259301</v>
      </c>
    </row>
    <row r="44" spans="1:14" s="79" customFormat="1" ht="15.75" customHeight="1">
      <c r="A44" s="105"/>
      <c r="B44" s="106"/>
      <c r="C44" s="106"/>
      <c r="D44" s="106"/>
      <c r="E44" s="106"/>
      <c r="F44" s="102"/>
      <c r="G44" s="102"/>
      <c r="H44" s="98" t="s">
        <v>1413</v>
      </c>
      <c r="I44" s="115">
        <v>106</v>
      </c>
      <c r="J44" s="122">
        <v>106</v>
      </c>
      <c r="K44" s="122">
        <v>106</v>
      </c>
      <c r="L44" s="116">
        <v>27</v>
      </c>
      <c r="M44" s="94">
        <f t="shared" si="10"/>
        <v>100</v>
      </c>
      <c r="N44" s="94">
        <f t="shared" si="4"/>
        <v>392.59259259259301</v>
      </c>
    </row>
    <row r="45" spans="1:14" s="79" customFormat="1" ht="15.75" customHeight="1">
      <c r="A45" s="105"/>
      <c r="B45" s="106"/>
      <c r="C45" s="106"/>
      <c r="D45" s="106"/>
      <c r="E45" s="106"/>
      <c r="F45" s="102"/>
      <c r="G45" s="102"/>
      <c r="H45" s="98" t="s">
        <v>1414</v>
      </c>
      <c r="I45" s="115">
        <v>106</v>
      </c>
      <c r="J45" s="99">
        <v>106</v>
      </c>
      <c r="K45" s="99">
        <v>106</v>
      </c>
      <c r="L45" s="120">
        <v>27</v>
      </c>
      <c r="M45" s="94">
        <f t="shared" si="10"/>
        <v>100</v>
      </c>
      <c r="N45" s="94">
        <f t="shared" si="4"/>
        <v>392.59259259259301</v>
      </c>
    </row>
    <row r="46" spans="1:14" s="79" customFormat="1" ht="15.75" customHeight="1">
      <c r="A46" s="105"/>
      <c r="B46" s="106"/>
      <c r="C46" s="106"/>
      <c r="D46" s="106"/>
      <c r="E46" s="106"/>
      <c r="F46" s="102"/>
      <c r="G46" s="102"/>
      <c r="H46" s="95" t="s">
        <v>1415</v>
      </c>
      <c r="I46" s="115">
        <f t="shared" ref="I46:K46" si="11">I47+I49+I52</f>
        <v>100526</v>
      </c>
      <c r="J46" s="115">
        <f t="shared" si="11"/>
        <v>101571</v>
      </c>
      <c r="K46" s="115">
        <f t="shared" si="11"/>
        <v>101608</v>
      </c>
      <c r="L46" s="115">
        <v>5923</v>
      </c>
      <c r="M46" s="94">
        <f t="shared" si="10"/>
        <v>101.076338459702</v>
      </c>
      <c r="N46" s="94">
        <f t="shared" si="4"/>
        <v>1715.4820192469999</v>
      </c>
    </row>
    <row r="47" spans="1:14" s="79" customFormat="1" ht="15.75" customHeight="1">
      <c r="A47" s="105"/>
      <c r="B47" s="106"/>
      <c r="C47" s="106"/>
      <c r="D47" s="106"/>
      <c r="E47" s="106"/>
      <c r="F47" s="102"/>
      <c r="G47" s="102"/>
      <c r="H47" s="111" t="s">
        <v>1416</v>
      </c>
      <c r="I47" s="115">
        <v>99000</v>
      </c>
      <c r="J47" s="99">
        <v>99000</v>
      </c>
      <c r="K47" s="99">
        <v>99000</v>
      </c>
      <c r="L47" s="115"/>
      <c r="M47" s="94">
        <f t="shared" si="10"/>
        <v>100</v>
      </c>
      <c r="N47" s="94"/>
    </row>
    <row r="48" spans="1:14" s="79" customFormat="1" ht="15.75" customHeight="1">
      <c r="A48" s="105"/>
      <c r="B48" s="106"/>
      <c r="C48" s="106"/>
      <c r="D48" s="106"/>
      <c r="E48" s="106"/>
      <c r="F48" s="102"/>
      <c r="G48" s="102"/>
      <c r="H48" s="112" t="s">
        <v>1417</v>
      </c>
      <c r="I48" s="115">
        <v>99000</v>
      </c>
      <c r="J48" s="99">
        <v>99000</v>
      </c>
      <c r="K48" s="99">
        <v>99000</v>
      </c>
      <c r="L48" s="115"/>
      <c r="M48" s="94">
        <f t="shared" si="10"/>
        <v>100</v>
      </c>
      <c r="N48" s="94"/>
    </row>
    <row r="49" spans="1:14" s="79" customFormat="1" ht="15.75" customHeight="1">
      <c r="A49" s="105"/>
      <c r="B49" s="106"/>
      <c r="C49" s="106"/>
      <c r="D49" s="106"/>
      <c r="E49" s="106"/>
      <c r="F49" s="102"/>
      <c r="G49" s="102"/>
      <c r="H49" s="111" t="s">
        <v>1418</v>
      </c>
      <c r="I49" s="115">
        <v>15</v>
      </c>
      <c r="J49" s="99">
        <v>29</v>
      </c>
      <c r="K49" s="99">
        <v>19</v>
      </c>
      <c r="L49" s="116">
        <v>15</v>
      </c>
      <c r="M49" s="94">
        <f t="shared" si="10"/>
        <v>126.666666666667</v>
      </c>
      <c r="N49" s="94">
        <f t="shared" si="4"/>
        <v>126.666666666667</v>
      </c>
    </row>
    <row r="50" spans="1:14" s="79" customFormat="1" ht="15.75" customHeight="1">
      <c r="A50" s="105"/>
      <c r="B50" s="106"/>
      <c r="C50" s="106"/>
      <c r="D50" s="106"/>
      <c r="E50" s="106"/>
      <c r="F50" s="102"/>
      <c r="G50" s="102"/>
      <c r="H50" s="111" t="s">
        <v>1419</v>
      </c>
      <c r="I50" s="111"/>
      <c r="J50" s="99">
        <v>14</v>
      </c>
      <c r="K50" s="99">
        <v>19</v>
      </c>
      <c r="L50" s="116">
        <v>15</v>
      </c>
      <c r="M50" s="94"/>
      <c r="N50" s="94">
        <f t="shared" si="4"/>
        <v>126.666666666667</v>
      </c>
    </row>
    <row r="51" spans="1:14" s="79" customFormat="1" ht="15.75" customHeight="1">
      <c r="A51" s="105"/>
      <c r="B51" s="106"/>
      <c r="C51" s="106"/>
      <c r="D51" s="106"/>
      <c r="E51" s="106"/>
      <c r="F51" s="102"/>
      <c r="G51" s="102"/>
      <c r="H51" s="111" t="s">
        <v>1420</v>
      </c>
      <c r="I51" s="115">
        <v>15</v>
      </c>
      <c r="J51" s="99">
        <v>15</v>
      </c>
      <c r="K51" s="99"/>
      <c r="L51" s="120"/>
      <c r="M51" s="94">
        <f t="shared" si="10"/>
        <v>0</v>
      </c>
      <c r="N51" s="94"/>
    </row>
    <row r="52" spans="1:14" s="79" customFormat="1" ht="15.75" customHeight="1">
      <c r="A52" s="105"/>
      <c r="B52" s="106"/>
      <c r="C52" s="106"/>
      <c r="D52" s="106"/>
      <c r="E52" s="106"/>
      <c r="F52" s="102"/>
      <c r="G52" s="102"/>
      <c r="H52" s="98" t="s">
        <v>1421</v>
      </c>
      <c r="I52" s="115">
        <v>1511</v>
      </c>
      <c r="J52" s="99">
        <v>2542</v>
      </c>
      <c r="K52" s="99">
        <v>2589</v>
      </c>
      <c r="L52" s="115">
        <v>5908</v>
      </c>
      <c r="M52" s="94">
        <f t="shared" si="10"/>
        <v>171.34348113831899</v>
      </c>
      <c r="N52" s="94">
        <f t="shared" si="4"/>
        <v>43.821936357481398</v>
      </c>
    </row>
    <row r="53" spans="1:14" s="79" customFormat="1" ht="15.75" customHeight="1">
      <c r="A53" s="105"/>
      <c r="B53" s="106"/>
      <c r="C53" s="106"/>
      <c r="D53" s="106"/>
      <c r="E53" s="106"/>
      <c r="F53" s="102"/>
      <c r="G53" s="102"/>
      <c r="H53" s="98" t="s">
        <v>1422</v>
      </c>
      <c r="I53" s="115">
        <v>300</v>
      </c>
      <c r="J53" s="99">
        <v>989</v>
      </c>
      <c r="K53" s="99">
        <v>713</v>
      </c>
      <c r="L53" s="115">
        <v>1043</v>
      </c>
      <c r="M53" s="94">
        <f t="shared" si="10"/>
        <v>237.666666666667</v>
      </c>
      <c r="N53" s="94">
        <f t="shared" si="4"/>
        <v>68.360498561840799</v>
      </c>
    </row>
    <row r="54" spans="1:14" s="79" customFormat="1" ht="15.75" customHeight="1">
      <c r="A54" s="105"/>
      <c r="B54" s="106"/>
      <c r="C54" s="106"/>
      <c r="D54" s="106"/>
      <c r="E54" s="106"/>
      <c r="F54" s="102"/>
      <c r="G54" s="102"/>
      <c r="H54" s="98" t="s">
        <v>1423</v>
      </c>
      <c r="I54" s="93"/>
      <c r="J54" s="99">
        <v>76</v>
      </c>
      <c r="K54" s="99">
        <v>83</v>
      </c>
      <c r="L54" s="115">
        <v>1185</v>
      </c>
      <c r="M54" s="94"/>
      <c r="N54" s="94">
        <f t="shared" si="4"/>
        <v>7.0042194092827001</v>
      </c>
    </row>
    <row r="55" spans="1:14" s="79" customFormat="1" ht="15.75" customHeight="1">
      <c r="A55" s="105"/>
      <c r="B55" s="106"/>
      <c r="C55" s="106"/>
      <c r="D55" s="106"/>
      <c r="E55" s="106"/>
      <c r="F55" s="102"/>
      <c r="G55" s="102"/>
      <c r="H55" s="98" t="s">
        <v>1424</v>
      </c>
      <c r="I55" s="93"/>
      <c r="J55" s="99">
        <v>87</v>
      </c>
      <c r="K55" s="99">
        <v>130</v>
      </c>
      <c r="L55" s="115">
        <v>126</v>
      </c>
      <c r="M55" s="94"/>
      <c r="N55" s="94">
        <f t="shared" si="4"/>
        <v>103.17460317460301</v>
      </c>
    </row>
    <row r="56" spans="1:14" s="79" customFormat="1" ht="15.75" customHeight="1">
      <c r="A56" s="105"/>
      <c r="B56" s="106"/>
      <c r="C56" s="106"/>
      <c r="D56" s="106"/>
      <c r="E56" s="106"/>
      <c r="F56" s="102"/>
      <c r="G56" s="102"/>
      <c r="H56" s="98" t="s">
        <v>1425</v>
      </c>
      <c r="I56" s="115">
        <v>79</v>
      </c>
      <c r="J56" s="99">
        <v>84</v>
      </c>
      <c r="K56" s="99">
        <v>84</v>
      </c>
      <c r="L56" s="115">
        <v>105</v>
      </c>
      <c r="M56" s="94">
        <f t="shared" si="10"/>
        <v>106.329113924051</v>
      </c>
      <c r="N56" s="94">
        <f t="shared" si="4"/>
        <v>80</v>
      </c>
    </row>
    <row r="57" spans="1:14" s="79" customFormat="1" ht="15.75" customHeight="1">
      <c r="A57" s="105"/>
      <c r="B57" s="106"/>
      <c r="C57" s="106"/>
      <c r="D57" s="106"/>
      <c r="E57" s="106"/>
      <c r="F57" s="102"/>
      <c r="G57" s="102"/>
      <c r="H57" s="98" t="s">
        <v>1426</v>
      </c>
      <c r="I57" s="115">
        <v>1000</v>
      </c>
      <c r="J57" s="99">
        <v>1000</v>
      </c>
      <c r="K57" s="99">
        <v>1000</v>
      </c>
      <c r="L57" s="115">
        <v>2020</v>
      </c>
      <c r="M57" s="94">
        <f t="shared" si="10"/>
        <v>100</v>
      </c>
      <c r="N57" s="94">
        <f t="shared" si="4"/>
        <v>49.504950495049499</v>
      </c>
    </row>
    <row r="58" spans="1:14" s="79" customFormat="1" ht="15.75" customHeight="1">
      <c r="A58" s="105"/>
      <c r="B58" s="106"/>
      <c r="C58" s="106"/>
      <c r="D58" s="106"/>
      <c r="E58" s="106"/>
      <c r="F58" s="102"/>
      <c r="G58" s="102"/>
      <c r="H58" s="98" t="s">
        <v>1427</v>
      </c>
      <c r="I58" s="93"/>
      <c r="J58" s="99">
        <v>153</v>
      </c>
      <c r="K58" s="99">
        <v>153</v>
      </c>
      <c r="L58" s="115">
        <v>1039</v>
      </c>
      <c r="M58" s="94"/>
      <c r="N58" s="94">
        <f t="shared" si="4"/>
        <v>14.725697786333001</v>
      </c>
    </row>
    <row r="59" spans="1:14" s="80" customFormat="1" ht="15.75" customHeight="1">
      <c r="A59" s="105"/>
      <c r="B59" s="106"/>
      <c r="C59" s="106"/>
      <c r="D59" s="106"/>
      <c r="E59" s="106"/>
      <c r="F59" s="102"/>
      <c r="G59" s="102"/>
      <c r="H59" s="100" t="s">
        <v>1428</v>
      </c>
      <c r="I59" s="115">
        <v>132</v>
      </c>
      <c r="J59" s="99">
        <v>153</v>
      </c>
      <c r="K59" s="99">
        <v>426</v>
      </c>
      <c r="L59" s="115">
        <v>390</v>
      </c>
      <c r="M59" s="94">
        <f t="shared" si="10"/>
        <v>322.72727272727298</v>
      </c>
      <c r="N59" s="94">
        <f t="shared" si="4"/>
        <v>109.230769230769</v>
      </c>
    </row>
    <row r="60" spans="1:14" s="80" customFormat="1" ht="15.75" customHeight="1">
      <c r="A60" s="105"/>
      <c r="B60" s="106"/>
      <c r="C60" s="106"/>
      <c r="D60" s="106"/>
      <c r="E60" s="106"/>
      <c r="F60" s="102"/>
      <c r="G60" s="102"/>
      <c r="H60" s="113" t="s">
        <v>1429</v>
      </c>
      <c r="I60" s="93">
        <f t="shared" ref="I60:L60" si="12">I61</f>
        <v>0</v>
      </c>
      <c r="J60" s="93">
        <f t="shared" si="12"/>
        <v>2274</v>
      </c>
      <c r="K60" s="93">
        <f t="shared" si="12"/>
        <v>4498</v>
      </c>
      <c r="L60" s="93">
        <f t="shared" si="12"/>
        <v>402</v>
      </c>
      <c r="M60" s="94"/>
      <c r="N60" s="94">
        <f t="shared" si="4"/>
        <v>1118.9054726368199</v>
      </c>
    </row>
    <row r="61" spans="1:14" s="80" customFormat="1" ht="15.75" customHeight="1">
      <c r="A61" s="105"/>
      <c r="B61" s="106"/>
      <c r="C61" s="106"/>
      <c r="D61" s="106"/>
      <c r="E61" s="106"/>
      <c r="F61" s="102"/>
      <c r="G61" s="102"/>
      <c r="H61" s="111" t="s">
        <v>1430</v>
      </c>
      <c r="I61" s="93"/>
      <c r="J61" s="93">
        <f>J62+J63+J64+J65</f>
        <v>2274</v>
      </c>
      <c r="K61" s="93">
        <f>K62+K63+K64+K65</f>
        <v>4498</v>
      </c>
      <c r="L61" s="115">
        <v>402</v>
      </c>
      <c r="M61" s="94"/>
      <c r="N61" s="94">
        <f t="shared" si="4"/>
        <v>1118.9054726368199</v>
      </c>
    </row>
    <row r="62" spans="1:14" s="80" customFormat="1" ht="15.75" customHeight="1">
      <c r="A62" s="105"/>
      <c r="B62" s="106"/>
      <c r="C62" s="106"/>
      <c r="D62" s="106"/>
      <c r="E62" s="106"/>
      <c r="F62" s="102"/>
      <c r="G62" s="102"/>
      <c r="H62" s="111" t="s">
        <v>1431</v>
      </c>
      <c r="I62" s="93"/>
      <c r="J62" s="93"/>
      <c r="K62" s="99">
        <v>402</v>
      </c>
      <c r="L62" s="115"/>
      <c r="M62" s="102" t="str">
        <f t="shared" ref="M62:M74" si="13">IFERROR(K62/I62,"")</f>
        <v/>
      </c>
      <c r="N62" s="102" t="str">
        <f t="shared" ref="N62:N68" si="14">IFERROR(K62/L62,"")</f>
        <v/>
      </c>
    </row>
    <row r="63" spans="1:14" s="80" customFormat="1" ht="15.75" customHeight="1">
      <c r="A63" s="105"/>
      <c r="B63" s="106"/>
      <c r="C63" s="106"/>
      <c r="D63" s="106"/>
      <c r="E63" s="106"/>
      <c r="F63" s="102"/>
      <c r="G63" s="102"/>
      <c r="H63" s="111" t="s">
        <v>1432</v>
      </c>
      <c r="I63" s="93"/>
      <c r="J63" s="99">
        <v>1620</v>
      </c>
      <c r="K63" s="99">
        <v>1620</v>
      </c>
      <c r="L63" s="115"/>
      <c r="M63" s="102" t="str">
        <f t="shared" si="13"/>
        <v/>
      </c>
      <c r="N63" s="102" t="str">
        <f t="shared" si="14"/>
        <v/>
      </c>
    </row>
    <row r="64" spans="1:14" s="80" customFormat="1" ht="15.75" customHeight="1">
      <c r="A64" s="105"/>
      <c r="B64" s="106"/>
      <c r="C64" s="106"/>
      <c r="D64" s="106"/>
      <c r="E64" s="106"/>
      <c r="F64" s="102"/>
      <c r="G64" s="102"/>
      <c r="H64" s="111" t="s">
        <v>1433</v>
      </c>
      <c r="I64" s="93"/>
      <c r="J64" s="99">
        <v>654</v>
      </c>
      <c r="K64" s="99">
        <v>654</v>
      </c>
      <c r="L64" s="115"/>
      <c r="M64" s="102" t="str">
        <f t="shared" si="13"/>
        <v/>
      </c>
      <c r="N64" s="102" t="str">
        <f t="shared" si="14"/>
        <v/>
      </c>
    </row>
    <row r="65" spans="1:14" s="80" customFormat="1" ht="15.75" customHeight="1">
      <c r="A65" s="105"/>
      <c r="B65" s="106"/>
      <c r="C65" s="106"/>
      <c r="D65" s="106"/>
      <c r="E65" s="106"/>
      <c r="F65" s="102"/>
      <c r="G65" s="102"/>
      <c r="H65" s="111" t="s">
        <v>1434</v>
      </c>
      <c r="I65" s="93"/>
      <c r="J65" s="93"/>
      <c r="K65" s="99">
        <v>1822</v>
      </c>
      <c r="L65" s="115"/>
      <c r="M65" s="102" t="str">
        <f t="shared" si="13"/>
        <v/>
      </c>
      <c r="N65" s="102" t="str">
        <f t="shared" si="14"/>
        <v/>
      </c>
    </row>
    <row r="66" spans="1:14" s="80" customFormat="1" ht="15.75" customHeight="1">
      <c r="A66" s="105"/>
      <c r="B66" s="106"/>
      <c r="C66" s="106"/>
      <c r="D66" s="106"/>
      <c r="E66" s="106"/>
      <c r="F66" s="102"/>
      <c r="G66" s="102"/>
      <c r="H66" s="113" t="s">
        <v>1435</v>
      </c>
      <c r="I66" s="93"/>
      <c r="J66" s="99">
        <v>107</v>
      </c>
      <c r="K66" s="99"/>
      <c r="L66" s="115"/>
      <c r="M66" s="102" t="str">
        <f t="shared" si="13"/>
        <v/>
      </c>
      <c r="N66" s="102" t="str">
        <f t="shared" si="14"/>
        <v/>
      </c>
    </row>
    <row r="67" spans="1:14" s="80" customFormat="1" ht="15.75" customHeight="1">
      <c r="A67" s="105"/>
      <c r="B67" s="106"/>
      <c r="C67" s="106"/>
      <c r="D67" s="106"/>
      <c r="E67" s="106"/>
      <c r="F67" s="102"/>
      <c r="G67" s="102"/>
      <c r="H67" s="113" t="s">
        <v>1436</v>
      </c>
      <c r="I67" s="129"/>
      <c r="J67" s="93">
        <f>J68+J70</f>
        <v>11000</v>
      </c>
      <c r="K67" s="93">
        <f>K68+K70</f>
        <v>11000</v>
      </c>
      <c r="L67" s="115"/>
      <c r="M67" s="102" t="str">
        <f t="shared" si="13"/>
        <v/>
      </c>
      <c r="N67" s="102" t="str">
        <f t="shared" si="14"/>
        <v/>
      </c>
    </row>
    <row r="68" spans="1:14" s="80" customFormat="1" ht="15.75" customHeight="1">
      <c r="A68" s="105"/>
      <c r="B68" s="106"/>
      <c r="C68" s="106"/>
      <c r="D68" s="106"/>
      <c r="E68" s="106"/>
      <c r="F68" s="102"/>
      <c r="G68" s="102"/>
      <c r="H68" s="111" t="s">
        <v>1437</v>
      </c>
      <c r="I68" s="129"/>
      <c r="J68" s="93">
        <f>J69</f>
        <v>5063</v>
      </c>
      <c r="K68" s="93">
        <v>4843</v>
      </c>
      <c r="L68" s="115"/>
      <c r="M68" s="102" t="str">
        <f t="shared" si="13"/>
        <v/>
      </c>
      <c r="N68" s="102" t="str">
        <f t="shared" si="14"/>
        <v/>
      </c>
    </row>
    <row r="69" spans="1:14" s="80" customFormat="1" ht="15.75" customHeight="1">
      <c r="A69" s="105"/>
      <c r="B69" s="106"/>
      <c r="C69" s="106"/>
      <c r="D69" s="106"/>
      <c r="E69" s="106"/>
      <c r="F69" s="102"/>
      <c r="G69" s="102"/>
      <c r="H69" s="111" t="s">
        <v>1438</v>
      </c>
      <c r="I69" s="129"/>
      <c r="J69" s="99">
        <v>5063</v>
      </c>
      <c r="K69" s="93">
        <v>4843</v>
      </c>
      <c r="L69" s="115"/>
      <c r="M69" s="102" t="str">
        <f t="shared" si="13"/>
        <v/>
      </c>
      <c r="N69" s="102" t="str">
        <f t="shared" ref="N69:N74" si="15">IFERROR(K69/L69,"")</f>
        <v/>
      </c>
    </row>
    <row r="70" spans="1:14" s="80" customFormat="1" ht="15.75" customHeight="1">
      <c r="A70" s="105"/>
      <c r="B70" s="106"/>
      <c r="C70" s="106"/>
      <c r="D70" s="106"/>
      <c r="E70" s="106"/>
      <c r="F70" s="102"/>
      <c r="G70" s="102"/>
      <c r="H70" s="111" t="s">
        <v>1439</v>
      </c>
      <c r="I70" s="129"/>
      <c r="J70" s="93">
        <f>J71+J72+J73+J74</f>
        <v>5937</v>
      </c>
      <c r="K70" s="93">
        <v>6157</v>
      </c>
      <c r="L70" s="115"/>
      <c r="M70" s="102" t="str">
        <f t="shared" si="13"/>
        <v/>
      </c>
      <c r="N70" s="102" t="str">
        <f t="shared" si="15"/>
        <v/>
      </c>
    </row>
    <row r="71" spans="1:14" s="80" customFormat="1" ht="15.75" customHeight="1">
      <c r="A71" s="105"/>
      <c r="B71" s="106"/>
      <c r="C71" s="106"/>
      <c r="D71" s="106"/>
      <c r="E71" s="106"/>
      <c r="F71" s="102"/>
      <c r="G71" s="102"/>
      <c r="H71" s="111" t="s">
        <v>1440</v>
      </c>
      <c r="I71" s="129"/>
      <c r="J71" s="99">
        <v>1500</v>
      </c>
      <c r="K71" s="93">
        <v>1500</v>
      </c>
      <c r="L71" s="115"/>
      <c r="M71" s="102" t="str">
        <f t="shared" si="13"/>
        <v/>
      </c>
      <c r="N71" s="102" t="str">
        <f t="shared" si="15"/>
        <v/>
      </c>
    </row>
    <row r="72" spans="1:14" s="80" customFormat="1" ht="15.75" customHeight="1">
      <c r="A72" s="105"/>
      <c r="B72" s="106"/>
      <c r="C72" s="106"/>
      <c r="D72" s="106"/>
      <c r="E72" s="106"/>
      <c r="F72" s="102"/>
      <c r="G72" s="102"/>
      <c r="H72" s="111" t="s">
        <v>1441</v>
      </c>
      <c r="I72" s="129"/>
      <c r="J72" s="99">
        <v>53</v>
      </c>
      <c r="K72" s="93">
        <v>53</v>
      </c>
      <c r="L72" s="115"/>
      <c r="M72" s="102" t="str">
        <f t="shared" si="13"/>
        <v/>
      </c>
      <c r="N72" s="102" t="str">
        <f t="shared" si="15"/>
        <v/>
      </c>
    </row>
    <row r="73" spans="1:14" s="80" customFormat="1" ht="15.75" customHeight="1">
      <c r="A73" s="105"/>
      <c r="B73" s="106"/>
      <c r="C73" s="106"/>
      <c r="D73" s="106"/>
      <c r="E73" s="106"/>
      <c r="F73" s="102"/>
      <c r="G73" s="102"/>
      <c r="H73" s="111" t="s">
        <v>1442</v>
      </c>
      <c r="I73" s="129"/>
      <c r="J73" s="99">
        <v>3107</v>
      </c>
      <c r="K73" s="93">
        <v>3107</v>
      </c>
      <c r="L73" s="115"/>
      <c r="M73" s="102" t="str">
        <f t="shared" si="13"/>
        <v/>
      </c>
      <c r="N73" s="102" t="str">
        <f t="shared" si="15"/>
        <v/>
      </c>
    </row>
    <row r="74" spans="1:14" s="80" customFormat="1" ht="15.75" customHeight="1">
      <c r="A74" s="105"/>
      <c r="B74" s="106"/>
      <c r="C74" s="106"/>
      <c r="D74" s="106"/>
      <c r="E74" s="106"/>
      <c r="F74" s="102"/>
      <c r="G74" s="102"/>
      <c r="H74" s="111" t="s">
        <v>1443</v>
      </c>
      <c r="I74" s="129"/>
      <c r="J74" s="99">
        <v>1277</v>
      </c>
      <c r="K74" s="93">
        <v>1497</v>
      </c>
      <c r="L74" s="115"/>
      <c r="M74" s="102" t="str">
        <f t="shared" si="13"/>
        <v/>
      </c>
      <c r="N74" s="102" t="str">
        <f t="shared" si="15"/>
        <v/>
      </c>
    </row>
    <row r="75" spans="1:14" s="80" customFormat="1" ht="15.75" customHeight="1">
      <c r="A75" s="89" t="s">
        <v>72</v>
      </c>
      <c r="B75" s="90">
        <f>B76+B77+B78+B79</f>
        <v>114157</v>
      </c>
      <c r="C75" s="90">
        <f>C76+C77+C78+C79</f>
        <v>145288</v>
      </c>
      <c r="D75" s="90">
        <f>D76+D77+D78+D79</f>
        <v>157509</v>
      </c>
      <c r="E75" s="42">
        <f>SUM(E76:E78)</f>
        <v>144121</v>
      </c>
      <c r="F75" s="88">
        <f t="shared" ref="F75:F78" si="16">IFERROR(D75/B75,"")*100</f>
        <v>137.9757702112</v>
      </c>
      <c r="G75" s="88">
        <f t="shared" ref="G75:G78" si="17">IFERROR(D75/E75,"")*100</f>
        <v>109.289416531942</v>
      </c>
      <c r="H75" s="91" t="s">
        <v>132</v>
      </c>
      <c r="I75" s="130">
        <f t="shared" ref="I75:K75" si="18">I76+I78+I77+I79</f>
        <v>27400</v>
      </c>
      <c r="J75" s="130">
        <f t="shared" si="18"/>
        <v>13515</v>
      </c>
      <c r="K75" s="130">
        <f t="shared" si="18"/>
        <v>8204</v>
      </c>
      <c r="L75" s="90">
        <v>21283</v>
      </c>
      <c r="M75" s="88">
        <f t="shared" ref="M75:M79" si="19">IFERROR(K75/I75,"")*100</f>
        <v>29.941605839416098</v>
      </c>
      <c r="N75" s="88">
        <f t="shared" ref="N75:N79" si="20">IFERROR(K75/L75,"")*100</f>
        <v>38.547197293614602</v>
      </c>
    </row>
    <row r="76" spans="1:14" s="80" customFormat="1" ht="15.75" customHeight="1">
      <c r="A76" s="123" t="s">
        <v>73</v>
      </c>
      <c r="B76" s="93">
        <v>13848</v>
      </c>
      <c r="C76" s="124">
        <v>44979</v>
      </c>
      <c r="D76" s="124">
        <v>55378</v>
      </c>
      <c r="E76" s="93">
        <v>70606</v>
      </c>
      <c r="F76" s="94">
        <f t="shared" si="16"/>
        <v>399.89890236857298</v>
      </c>
      <c r="G76" s="94">
        <f t="shared" si="17"/>
        <v>78.432427838993902</v>
      </c>
      <c r="H76" s="125" t="s">
        <v>133</v>
      </c>
      <c r="I76" s="115">
        <v>2400</v>
      </c>
      <c r="J76" s="99">
        <v>1515</v>
      </c>
      <c r="K76" s="99">
        <v>1007</v>
      </c>
      <c r="L76" s="111">
        <v>1974</v>
      </c>
      <c r="M76" s="94">
        <f t="shared" si="19"/>
        <v>41.9583333333333</v>
      </c>
      <c r="N76" s="94">
        <f t="shared" si="20"/>
        <v>51.013171225937199</v>
      </c>
    </row>
    <row r="77" spans="1:14" s="80" customFormat="1" ht="15.75" customHeight="1">
      <c r="A77" s="123" t="s">
        <v>124</v>
      </c>
      <c r="B77" s="93">
        <v>99000</v>
      </c>
      <c r="C77" s="124">
        <v>99000</v>
      </c>
      <c r="D77" s="124">
        <v>99000</v>
      </c>
      <c r="E77" s="93">
        <v>70000</v>
      </c>
      <c r="F77" s="94">
        <f t="shared" si="16"/>
        <v>100</v>
      </c>
      <c r="G77" s="94">
        <f t="shared" si="17"/>
        <v>141.42857142857099</v>
      </c>
      <c r="H77" s="126" t="s">
        <v>136</v>
      </c>
      <c r="I77" s="115"/>
      <c r="J77" s="99"/>
      <c r="K77" s="99"/>
      <c r="L77" s="111"/>
      <c r="M77" s="94"/>
      <c r="N77" s="94"/>
    </row>
    <row r="78" spans="1:14" s="80" customFormat="1" ht="15.75" customHeight="1">
      <c r="A78" s="123" t="s">
        <v>125</v>
      </c>
      <c r="B78" s="93">
        <v>1309</v>
      </c>
      <c r="C78" s="127">
        <v>1309</v>
      </c>
      <c r="D78" s="124">
        <v>1309</v>
      </c>
      <c r="E78" s="93">
        <v>3515</v>
      </c>
      <c r="F78" s="94">
        <f t="shared" si="16"/>
        <v>100</v>
      </c>
      <c r="G78" s="94">
        <f t="shared" si="17"/>
        <v>37.240398293029898</v>
      </c>
      <c r="H78" s="125" t="s">
        <v>1444</v>
      </c>
      <c r="I78" s="115"/>
      <c r="J78" s="99"/>
      <c r="K78" s="99">
        <v>371</v>
      </c>
      <c r="L78" s="111">
        <v>1309</v>
      </c>
      <c r="M78" s="94"/>
      <c r="N78" s="94">
        <f t="shared" si="20"/>
        <v>28.3422459893048</v>
      </c>
    </row>
    <row r="79" spans="1:14" s="80" customFormat="1" ht="15.75" customHeight="1">
      <c r="A79" s="123" t="s">
        <v>1445</v>
      </c>
      <c r="B79" s="128"/>
      <c r="C79" s="127"/>
      <c r="D79" s="128">
        <v>1822</v>
      </c>
      <c r="E79" s="128"/>
      <c r="F79" s="102" t="str">
        <f t="shared" ref="F79" si="21">IFERROR(D79/B79,"")</f>
        <v/>
      </c>
      <c r="G79" s="102" t="str">
        <f t="shared" ref="G79" si="22">IFERROR(D79/E79,"")</f>
        <v/>
      </c>
      <c r="H79" s="125" t="s">
        <v>1446</v>
      </c>
      <c r="I79" s="115">
        <v>25000</v>
      </c>
      <c r="J79" s="99">
        <v>12000</v>
      </c>
      <c r="K79" s="99">
        <v>6826</v>
      </c>
      <c r="L79" s="111">
        <v>18000</v>
      </c>
      <c r="M79" s="94">
        <f t="shared" si="19"/>
        <v>27.303999999999998</v>
      </c>
      <c r="N79" s="94">
        <f t="shared" si="20"/>
        <v>37.922222222222203</v>
      </c>
    </row>
    <row r="80" spans="1:14" s="80" customFormat="1">
      <c r="A80" s="81"/>
      <c r="B80" s="82"/>
      <c r="C80" s="82"/>
      <c r="D80" s="82"/>
      <c r="E80" s="82"/>
      <c r="F80" s="82"/>
      <c r="G80" s="82"/>
      <c r="H80" s="83"/>
      <c r="I80" s="84"/>
      <c r="J80" s="84"/>
      <c r="K80" s="84"/>
      <c r="L80" s="84"/>
      <c r="M80" s="84"/>
      <c r="N80" s="84"/>
    </row>
    <row r="81" spans="1:14" s="80" customFormat="1">
      <c r="A81" s="81"/>
      <c r="B81" s="82"/>
      <c r="C81" s="82"/>
      <c r="D81" s="82"/>
      <c r="E81" s="82"/>
      <c r="F81" s="82"/>
      <c r="G81" s="82"/>
      <c r="H81" s="83"/>
      <c r="I81" s="84"/>
      <c r="J81" s="84"/>
      <c r="K81" s="84"/>
      <c r="L81" s="84"/>
      <c r="M81" s="84"/>
      <c r="N81" s="84"/>
    </row>
    <row r="82" spans="1:14" s="80" customFormat="1">
      <c r="A82" s="81"/>
      <c r="B82" s="82"/>
      <c r="C82" s="82"/>
      <c r="D82" s="82"/>
      <c r="E82" s="82"/>
      <c r="F82" s="82"/>
      <c r="G82" s="82"/>
      <c r="H82" s="83"/>
      <c r="I82" s="84"/>
      <c r="J82" s="84"/>
      <c r="K82" s="84"/>
      <c r="L82" s="84"/>
      <c r="M82" s="84"/>
      <c r="N82" s="84"/>
    </row>
    <row r="83" spans="1:14" s="80" customFormat="1">
      <c r="A83" s="81"/>
      <c r="B83" s="82"/>
      <c r="C83" s="82"/>
      <c r="D83" s="82"/>
      <c r="E83" s="82"/>
      <c r="F83" s="82"/>
      <c r="G83" s="82"/>
      <c r="H83" s="83"/>
      <c r="I83" s="84"/>
      <c r="J83" s="84"/>
      <c r="K83" s="84"/>
      <c r="L83" s="84"/>
      <c r="M83" s="84"/>
      <c r="N83" s="84"/>
    </row>
    <row r="84" spans="1:14" s="80" customFormat="1">
      <c r="A84" s="81"/>
      <c r="B84" s="82"/>
      <c r="C84" s="82"/>
      <c r="D84" s="82"/>
      <c r="E84" s="82"/>
      <c r="F84" s="82"/>
      <c r="G84" s="82"/>
      <c r="H84" s="83"/>
      <c r="I84" s="84"/>
      <c r="J84" s="84"/>
      <c r="K84" s="84"/>
      <c r="L84" s="84"/>
      <c r="M84" s="84"/>
      <c r="N84" s="84"/>
    </row>
    <row r="85" spans="1:14" s="80" customFormat="1">
      <c r="A85" s="81"/>
      <c r="B85" s="82"/>
      <c r="C85" s="82"/>
      <c r="D85" s="82"/>
      <c r="E85" s="82"/>
      <c r="F85" s="82"/>
      <c r="G85" s="82"/>
      <c r="H85" s="83"/>
      <c r="I85" s="84"/>
      <c r="J85" s="84"/>
      <c r="K85" s="84"/>
      <c r="L85" s="84"/>
      <c r="M85" s="84"/>
      <c r="N85" s="84"/>
    </row>
    <row r="86" spans="1:14" s="80" customFormat="1">
      <c r="A86" s="81"/>
      <c r="B86" s="82"/>
      <c r="C86" s="82"/>
      <c r="D86" s="82"/>
      <c r="E86" s="82"/>
      <c r="F86" s="82"/>
      <c r="G86" s="82"/>
      <c r="H86" s="83"/>
      <c r="I86" s="84"/>
      <c r="J86" s="84"/>
      <c r="K86" s="84"/>
      <c r="L86" s="84"/>
      <c r="M86" s="84"/>
      <c r="N86" s="84"/>
    </row>
    <row r="87" spans="1:14" s="80" customFormat="1">
      <c r="A87" s="81"/>
      <c r="B87" s="82"/>
      <c r="C87" s="82"/>
      <c r="D87" s="82"/>
      <c r="E87" s="82"/>
      <c r="F87" s="82"/>
      <c r="G87" s="82"/>
      <c r="H87" s="83"/>
      <c r="I87" s="84"/>
      <c r="J87" s="84"/>
      <c r="K87" s="84"/>
      <c r="L87" s="84"/>
      <c r="M87" s="84"/>
      <c r="N87" s="84"/>
    </row>
    <row r="88" spans="1:14" s="80" customFormat="1">
      <c r="A88" s="81"/>
      <c r="B88" s="82"/>
      <c r="C88" s="82"/>
      <c r="D88" s="82"/>
      <c r="E88" s="82"/>
      <c r="F88" s="82"/>
      <c r="G88" s="82"/>
      <c r="H88" s="83"/>
      <c r="I88" s="84"/>
      <c r="J88" s="84"/>
      <c r="K88" s="84"/>
      <c r="L88" s="84"/>
      <c r="M88" s="84"/>
      <c r="N88" s="84"/>
    </row>
    <row r="89" spans="1:14" s="80" customFormat="1">
      <c r="A89" s="81"/>
      <c r="B89" s="82"/>
      <c r="C89" s="82"/>
      <c r="D89" s="82"/>
      <c r="E89" s="82"/>
      <c r="F89" s="82"/>
      <c r="G89" s="82"/>
      <c r="H89" s="83"/>
      <c r="I89" s="84"/>
      <c r="J89" s="84"/>
      <c r="K89" s="84"/>
      <c r="L89" s="84"/>
      <c r="M89" s="84"/>
      <c r="N89" s="84"/>
    </row>
  </sheetData>
  <autoFilter ref="A4:N79"/>
  <mergeCells count="3">
    <mergeCell ref="A1:N1"/>
    <mergeCell ref="A2:N2"/>
    <mergeCell ref="A3:N3"/>
  </mergeCells>
  <phoneticPr fontId="72" type="noConversion"/>
  <printOptions horizontalCentered="1"/>
  <pageMargins left="0.39370078740157483" right="0.39370078740157483" top="0.78740157480314965" bottom="0.35433070866141736" header="0.19685039370078741" footer="0.15748031496062992"/>
  <pageSetup paperSize="9" scale="73" firstPageNumber="33" fitToHeight="2" orientation="landscape" blackAndWhite="1" useFirstPageNumber="1" r:id="rId1"/>
  <headerFooter>
    <oddFooter>&amp;L&amp;"仿宋_GB2312,常规"&amp;12－ &amp;P －</oddFooter>
    <evenFooter>&amp;R&amp;"仿宋_GB2312,常规"&amp;12－ &amp;P －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selection activeCell="P24" sqref="P24"/>
    </sheetView>
  </sheetViews>
  <sheetFormatPr defaultColWidth="9" defaultRowHeight="20.100000000000001" customHeight="1"/>
  <cols>
    <col min="1" max="1" width="31.75" style="56" customWidth="1"/>
    <col min="2" max="2" width="11.875" style="57" customWidth="1"/>
    <col min="3" max="3" width="31.75" style="58" customWidth="1"/>
    <col min="4" max="4" width="11.875" style="59" customWidth="1"/>
    <col min="5" max="5" width="13" style="60" customWidth="1"/>
    <col min="6" max="7" width="9" style="60"/>
    <col min="8" max="10" width="9" style="60" hidden="1" customWidth="1"/>
    <col min="11" max="16384" width="9" style="60"/>
  </cols>
  <sheetData>
    <row r="1" spans="1:5" ht="20.100000000000001" customHeight="1">
      <c r="A1" s="343" t="s">
        <v>1447</v>
      </c>
      <c r="B1" s="343"/>
      <c r="C1" s="344"/>
      <c r="D1" s="344"/>
    </row>
    <row r="2" spans="1:5" ht="29.25" customHeight="1">
      <c r="A2" s="345" t="s">
        <v>1448</v>
      </c>
      <c r="B2" s="345"/>
      <c r="C2" s="345"/>
      <c r="D2" s="345"/>
    </row>
    <row r="3" spans="1:5" ht="20.100000000000001" customHeight="1">
      <c r="A3" s="346" t="s">
        <v>1449</v>
      </c>
      <c r="B3" s="346"/>
      <c r="C3" s="346"/>
      <c r="D3" s="61" t="s">
        <v>2</v>
      </c>
    </row>
    <row r="4" spans="1:5" ht="20.100000000000001" customHeight="1">
      <c r="A4" s="62" t="s">
        <v>1450</v>
      </c>
      <c r="B4" s="63" t="s">
        <v>1353</v>
      </c>
      <c r="C4" s="62" t="s">
        <v>1451</v>
      </c>
      <c r="D4" s="63" t="s">
        <v>1353</v>
      </c>
    </row>
    <row r="5" spans="1:5" ht="15.95" customHeight="1">
      <c r="A5" s="64" t="s">
        <v>72</v>
      </c>
      <c r="B5" s="65">
        <f>SUM(B6,B13,B15,B16)</f>
        <v>157509</v>
      </c>
      <c r="C5" s="64" t="s">
        <v>132</v>
      </c>
      <c r="D5" s="65">
        <f>SUM(D6:D8)</f>
        <v>8204</v>
      </c>
      <c r="E5" s="57"/>
    </row>
    <row r="6" spans="1:5" ht="15.95" customHeight="1">
      <c r="A6" s="66" t="s">
        <v>73</v>
      </c>
      <c r="B6" s="67">
        <f>SUM(B7:B12)</f>
        <v>55378</v>
      </c>
      <c r="C6" s="68" t="s">
        <v>1452</v>
      </c>
      <c r="D6" s="48">
        <v>1007</v>
      </c>
      <c r="E6" s="57"/>
    </row>
    <row r="7" spans="1:5" ht="15.95" customHeight="1">
      <c r="A7" s="69" t="s">
        <v>109</v>
      </c>
      <c r="B7" s="67">
        <v>106</v>
      </c>
      <c r="C7" s="68" t="s">
        <v>1453</v>
      </c>
      <c r="D7" s="67">
        <v>6826</v>
      </c>
    </row>
    <row r="8" spans="1:5" ht="15.95" customHeight="1">
      <c r="A8" s="69" t="s">
        <v>110</v>
      </c>
      <c r="B8" s="67">
        <v>1342</v>
      </c>
      <c r="C8" s="68" t="s">
        <v>1454</v>
      </c>
      <c r="D8" s="67">
        <v>371</v>
      </c>
    </row>
    <row r="9" spans="1:5" ht="15.95" customHeight="1">
      <c r="A9" s="69" t="s">
        <v>113</v>
      </c>
      <c r="B9" s="67">
        <v>38241</v>
      </c>
      <c r="C9" s="68" t="s">
        <v>1455</v>
      </c>
      <c r="D9" s="67">
        <v>371</v>
      </c>
    </row>
    <row r="10" spans="1:5" ht="15.95" customHeight="1">
      <c r="A10" s="69" t="s">
        <v>114</v>
      </c>
      <c r="B10" s="67">
        <v>2081</v>
      </c>
      <c r="C10" s="69"/>
      <c r="D10" s="67"/>
    </row>
    <row r="11" spans="1:5" ht="15.95" customHeight="1">
      <c r="A11" s="69" t="s">
        <v>1456</v>
      </c>
      <c r="B11" s="67">
        <v>2608</v>
      </c>
      <c r="C11" s="69"/>
      <c r="D11" s="70"/>
    </row>
    <row r="12" spans="1:5" ht="15.95" customHeight="1">
      <c r="A12" s="69" t="s">
        <v>1457</v>
      </c>
      <c r="B12" s="67">
        <v>11000</v>
      </c>
      <c r="C12" s="69"/>
      <c r="D12" s="70"/>
    </row>
    <row r="13" spans="1:5" ht="15.95" customHeight="1">
      <c r="A13" s="71" t="s">
        <v>124</v>
      </c>
      <c r="B13" s="72">
        <f>B14</f>
        <v>99000</v>
      </c>
      <c r="C13" s="69"/>
      <c r="D13" s="70"/>
    </row>
    <row r="14" spans="1:5" ht="15.95" customHeight="1">
      <c r="A14" s="73" t="s">
        <v>1458</v>
      </c>
      <c r="B14" s="72">
        <v>99000</v>
      </c>
      <c r="C14" s="69"/>
      <c r="D14" s="70"/>
    </row>
    <row r="15" spans="1:5" ht="15.95" customHeight="1">
      <c r="A15" s="66" t="s">
        <v>125</v>
      </c>
      <c r="B15" s="67">
        <v>1309</v>
      </c>
      <c r="C15" s="69"/>
      <c r="D15" s="70"/>
    </row>
    <row r="16" spans="1:5" ht="15.95" customHeight="1">
      <c r="A16" s="74" t="s">
        <v>1445</v>
      </c>
      <c r="B16" s="67">
        <v>1822</v>
      </c>
      <c r="C16" s="69"/>
      <c r="D16" s="70"/>
    </row>
    <row r="17" spans="2:2" ht="20.100000000000001" customHeight="1">
      <c r="B17" s="75"/>
    </row>
  </sheetData>
  <mergeCells count="4">
    <mergeCell ref="A1:B1"/>
    <mergeCell ref="C1:D1"/>
    <mergeCell ref="A2:D2"/>
    <mergeCell ref="A3:C3"/>
  </mergeCells>
  <phoneticPr fontId="72" type="noConversion"/>
  <pageMargins left="0.74803149606299213" right="0.74803149606299213" top="0.98425196850393704" bottom="0.98425196850393704" header="0.51181102362204722" footer="0.51181102362204722"/>
  <pageSetup paperSize="9" firstPageNumber="35" orientation="portrait" useFirstPageNumber="1" r:id="rId1"/>
  <headerFooter>
    <oddFooter>&amp;R-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N23"/>
  <sheetViews>
    <sheetView topLeftCell="A13" zoomScale="106" zoomScaleNormal="106" workbookViewId="0">
      <selection activeCell="H25" sqref="H25"/>
    </sheetView>
  </sheetViews>
  <sheetFormatPr defaultColWidth="9" defaultRowHeight="15"/>
  <cols>
    <col min="1" max="1" width="26.75" style="18" customWidth="1"/>
    <col min="2" max="4" width="6.625" style="18" customWidth="1"/>
    <col min="5" max="5" width="6.625" style="19" hidden="1" customWidth="1"/>
    <col min="6" max="6" width="10.375" style="19" customWidth="1"/>
    <col min="7" max="7" width="8.125" style="19" customWidth="1"/>
    <col min="8" max="8" width="29.75" style="20" customWidth="1"/>
    <col min="9" max="10" width="6.625" style="20" customWidth="1"/>
    <col min="11" max="11" width="6.625" style="21" customWidth="1"/>
    <col min="12" max="12" width="6.625" style="21" hidden="1" customWidth="1"/>
    <col min="13" max="13" width="9.125" style="18" customWidth="1"/>
    <col min="14" max="14" width="8.25" style="18" customWidth="1"/>
    <col min="15" max="16384" width="9" style="18"/>
  </cols>
  <sheetData>
    <row r="1" spans="1:14" ht="18.75">
      <c r="A1" s="284" t="s">
        <v>1459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spans="1:14" ht="24.95" customHeight="1">
      <c r="A2" s="347" t="s">
        <v>1460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</row>
    <row r="3" spans="1:14" s="15" customFormat="1" ht="18" customHeight="1">
      <c r="A3" s="348" t="s">
        <v>2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4" s="16" customFormat="1" ht="51" customHeight="1">
      <c r="A4" s="23" t="s">
        <v>1364</v>
      </c>
      <c r="B4" s="8" t="s">
        <v>4</v>
      </c>
      <c r="C4" s="8" t="s">
        <v>5</v>
      </c>
      <c r="D4" s="8" t="s">
        <v>6</v>
      </c>
      <c r="E4" s="8" t="s">
        <v>1461</v>
      </c>
      <c r="F4" s="8" t="s">
        <v>8</v>
      </c>
      <c r="G4" s="8" t="s">
        <v>9</v>
      </c>
      <c r="H4" s="23" t="s">
        <v>131</v>
      </c>
      <c r="I4" s="8" t="s">
        <v>4</v>
      </c>
      <c r="J4" s="8" t="s">
        <v>5</v>
      </c>
      <c r="K4" s="8" t="s">
        <v>6</v>
      </c>
      <c r="L4" s="8" t="s">
        <v>1461</v>
      </c>
      <c r="M4" s="8" t="s">
        <v>8</v>
      </c>
      <c r="N4" s="8" t="s">
        <v>9</v>
      </c>
    </row>
    <row r="5" spans="1:14" s="15" customFormat="1" ht="21.95" customHeight="1">
      <c r="A5" s="24" t="s">
        <v>1368</v>
      </c>
      <c r="B5" s="25">
        <v>1200</v>
      </c>
      <c r="C5" s="25">
        <v>1200</v>
      </c>
      <c r="D5" s="25">
        <v>1400</v>
      </c>
      <c r="E5" s="25">
        <v>1200</v>
      </c>
      <c r="F5" s="26">
        <f>D5/B5*100</f>
        <v>116.666666666667</v>
      </c>
      <c r="G5" s="26">
        <f>D5/E5*100</f>
        <v>116.666666666667</v>
      </c>
      <c r="H5" s="24" t="s">
        <v>1368</v>
      </c>
      <c r="I5" s="13">
        <v>1200</v>
      </c>
      <c r="J5" s="13">
        <v>1200</v>
      </c>
      <c r="K5" s="13">
        <v>1400</v>
      </c>
      <c r="L5" s="13">
        <v>1200</v>
      </c>
      <c r="M5" s="26">
        <f>K5/I5*100</f>
        <v>116.666666666667</v>
      </c>
      <c r="N5" s="26">
        <f>K5/L5*100</f>
        <v>116.666666666667</v>
      </c>
    </row>
    <row r="6" spans="1:14" s="15" customFormat="1" ht="21.95" customHeight="1">
      <c r="A6" s="27" t="s">
        <v>1462</v>
      </c>
      <c r="B6" s="25">
        <f>B7+B8+B9+B10+B11</f>
        <v>1200</v>
      </c>
      <c r="C6" s="25">
        <f>C7+C8+C9+C10+C11</f>
        <v>1200</v>
      </c>
      <c r="D6" s="25">
        <f>D7+D8+D9+D10+D11</f>
        <v>1400</v>
      </c>
      <c r="E6" s="25">
        <f>E7+E8+E9+E10+E11</f>
        <v>1200</v>
      </c>
      <c r="F6" s="26">
        <f>D6/B6*100</f>
        <v>116.666666666667</v>
      </c>
      <c r="G6" s="26">
        <f>D6/E6*100</f>
        <v>116.666666666667</v>
      </c>
      <c r="H6" s="28" t="s">
        <v>1463</v>
      </c>
      <c r="I6" s="13">
        <v>900</v>
      </c>
      <c r="J6" s="13">
        <v>900</v>
      </c>
      <c r="K6" s="13">
        <v>900</v>
      </c>
      <c r="L6" s="13">
        <v>900</v>
      </c>
      <c r="M6" s="26">
        <f>K6/I6*100</f>
        <v>100</v>
      </c>
      <c r="N6" s="26">
        <f>K6/L6*100</f>
        <v>100</v>
      </c>
    </row>
    <row r="7" spans="1:14" s="15" customFormat="1" ht="21.95" customHeight="1">
      <c r="A7" s="29" t="s">
        <v>1464</v>
      </c>
      <c r="B7" s="30">
        <v>1200</v>
      </c>
      <c r="C7" s="30"/>
      <c r="D7" s="30"/>
      <c r="E7" s="30">
        <v>1200</v>
      </c>
      <c r="F7" s="31"/>
      <c r="G7" s="31"/>
      <c r="H7" s="32" t="s">
        <v>1465</v>
      </c>
      <c r="I7" s="47"/>
      <c r="J7" s="47"/>
      <c r="K7" s="47"/>
      <c r="L7" s="47"/>
      <c r="M7" s="31" t="str">
        <f t="shared" ref="M7:M23" si="0">IFERROR(K7/I7,"")</f>
        <v/>
      </c>
      <c r="N7" s="31"/>
    </row>
    <row r="8" spans="1:14" s="15" customFormat="1" ht="21.95" customHeight="1">
      <c r="A8" s="29" t="s">
        <v>1466</v>
      </c>
      <c r="B8" s="30"/>
      <c r="C8" s="30"/>
      <c r="D8" s="30"/>
      <c r="E8" s="30"/>
      <c r="F8" s="31"/>
      <c r="G8" s="33"/>
      <c r="H8" s="34" t="s">
        <v>1467</v>
      </c>
      <c r="I8" s="47"/>
      <c r="J8" s="47"/>
      <c r="K8" s="47"/>
      <c r="L8" s="48"/>
      <c r="M8" s="31" t="str">
        <f t="shared" si="0"/>
        <v/>
      </c>
      <c r="N8" s="31"/>
    </row>
    <row r="9" spans="1:14" s="15" customFormat="1" ht="21.95" customHeight="1">
      <c r="A9" s="29" t="s">
        <v>1468</v>
      </c>
      <c r="B9" s="30"/>
      <c r="C9" s="30">
        <v>207</v>
      </c>
      <c r="D9" s="30">
        <v>207</v>
      </c>
      <c r="E9" s="30"/>
      <c r="F9" s="31"/>
      <c r="G9" s="33"/>
      <c r="H9" s="34" t="s">
        <v>1469</v>
      </c>
      <c r="I9" s="47"/>
      <c r="J9" s="47"/>
      <c r="K9" s="47"/>
      <c r="L9" s="47"/>
      <c r="M9" s="31" t="str">
        <f t="shared" si="0"/>
        <v/>
      </c>
      <c r="N9" s="31" t="str">
        <f t="shared" ref="N9:N21" si="1">IFERROR(K9/L9,"")</f>
        <v/>
      </c>
    </row>
    <row r="10" spans="1:14" s="15" customFormat="1" ht="21.95" customHeight="1">
      <c r="A10" s="29" t="s">
        <v>1470</v>
      </c>
      <c r="B10" s="30"/>
      <c r="C10" s="30"/>
      <c r="D10" s="30"/>
      <c r="E10" s="30"/>
      <c r="F10" s="31"/>
      <c r="G10" s="33"/>
      <c r="H10" s="35" t="s">
        <v>1471</v>
      </c>
      <c r="I10" s="47"/>
      <c r="J10" s="47"/>
      <c r="K10" s="47"/>
      <c r="L10" s="47"/>
      <c r="M10" s="31" t="str">
        <f t="shared" si="0"/>
        <v/>
      </c>
      <c r="N10" s="31"/>
    </row>
    <row r="11" spans="1:14" s="15" customFormat="1" ht="21.95" customHeight="1">
      <c r="A11" s="29" t="s">
        <v>1472</v>
      </c>
      <c r="B11" s="30"/>
      <c r="C11" s="30">
        <v>993</v>
      </c>
      <c r="D11" s="30">
        <v>1193</v>
      </c>
      <c r="E11" s="30"/>
      <c r="F11" s="31"/>
      <c r="G11" s="36"/>
      <c r="H11" s="34" t="s">
        <v>1473</v>
      </c>
      <c r="I11" s="49"/>
      <c r="J11" s="30"/>
      <c r="K11" s="30"/>
      <c r="L11" s="30"/>
      <c r="M11" s="31" t="str">
        <f t="shared" si="0"/>
        <v/>
      </c>
      <c r="N11" s="31"/>
    </row>
    <row r="12" spans="1:14" s="15" customFormat="1" ht="21.95" customHeight="1">
      <c r="A12" s="29"/>
      <c r="B12" s="30"/>
      <c r="C12" s="30"/>
      <c r="D12" s="30"/>
      <c r="E12" s="30"/>
      <c r="F12" s="36"/>
      <c r="G12" s="36"/>
      <c r="H12" s="34" t="s">
        <v>1474</v>
      </c>
      <c r="I12" s="49"/>
      <c r="J12" s="30"/>
      <c r="K12" s="30"/>
      <c r="L12" s="30"/>
      <c r="M12" s="31" t="str">
        <f t="shared" si="0"/>
        <v/>
      </c>
      <c r="N12" s="31" t="str">
        <f t="shared" si="1"/>
        <v/>
      </c>
    </row>
    <row r="13" spans="1:14" s="15" customFormat="1" ht="21.95" customHeight="1">
      <c r="A13" s="29"/>
      <c r="B13" s="30"/>
      <c r="C13" s="30"/>
      <c r="D13" s="30"/>
      <c r="E13" s="30"/>
      <c r="F13" s="37"/>
      <c r="G13" s="33"/>
      <c r="H13" s="34" t="s">
        <v>1475</v>
      </c>
      <c r="I13" s="49"/>
      <c r="J13" s="30"/>
      <c r="K13" s="30"/>
      <c r="L13" s="30"/>
      <c r="M13" s="31" t="str">
        <f t="shared" si="0"/>
        <v/>
      </c>
      <c r="N13" s="31" t="str">
        <f t="shared" si="1"/>
        <v/>
      </c>
    </row>
    <row r="14" spans="1:14" s="15" customFormat="1" ht="21.95" customHeight="1">
      <c r="A14" s="29"/>
      <c r="B14" s="30"/>
      <c r="C14" s="30"/>
      <c r="D14" s="30"/>
      <c r="E14" s="30"/>
      <c r="F14" s="36"/>
      <c r="G14" s="36"/>
      <c r="H14" s="34" t="s">
        <v>1476</v>
      </c>
      <c r="I14" s="49"/>
      <c r="J14" s="30"/>
      <c r="K14" s="30"/>
      <c r="L14" s="30"/>
      <c r="M14" s="31" t="str">
        <f t="shared" si="0"/>
        <v/>
      </c>
      <c r="N14" s="31" t="str">
        <f t="shared" si="1"/>
        <v/>
      </c>
    </row>
    <row r="15" spans="1:14" s="15" customFormat="1" ht="21.95" customHeight="1">
      <c r="A15" s="29"/>
      <c r="B15" s="30"/>
      <c r="C15" s="30"/>
      <c r="D15" s="30"/>
      <c r="E15" s="30"/>
      <c r="F15" s="36"/>
      <c r="G15" s="36"/>
      <c r="H15" s="34" t="s">
        <v>1477</v>
      </c>
      <c r="I15" s="49"/>
      <c r="J15" s="30"/>
      <c r="K15" s="30"/>
      <c r="L15" s="30"/>
      <c r="M15" s="31" t="str">
        <f t="shared" si="0"/>
        <v/>
      </c>
      <c r="N15" s="31" t="str">
        <f t="shared" si="1"/>
        <v/>
      </c>
    </row>
    <row r="16" spans="1:14" s="15" customFormat="1" ht="21.95" customHeight="1">
      <c r="A16" s="29"/>
      <c r="B16" s="30"/>
      <c r="C16" s="30"/>
      <c r="D16" s="30"/>
      <c r="E16" s="30"/>
      <c r="F16" s="38"/>
      <c r="G16" s="38"/>
      <c r="H16" s="35" t="s">
        <v>1478</v>
      </c>
      <c r="I16" s="50"/>
      <c r="J16" s="47"/>
      <c r="K16" s="47"/>
      <c r="L16" s="47"/>
      <c r="M16" s="31" t="str">
        <f t="shared" si="0"/>
        <v/>
      </c>
      <c r="N16" s="31" t="str">
        <f t="shared" si="1"/>
        <v/>
      </c>
    </row>
    <row r="17" spans="1:14" s="15" customFormat="1" ht="21.95" customHeight="1">
      <c r="A17" s="29"/>
      <c r="B17" s="30"/>
      <c r="C17" s="30"/>
      <c r="D17" s="30"/>
      <c r="E17" s="30"/>
      <c r="F17" s="39"/>
      <c r="G17" s="39"/>
      <c r="H17" s="34" t="s">
        <v>1479</v>
      </c>
      <c r="I17" s="50"/>
      <c r="J17" s="47"/>
      <c r="K17" s="47"/>
      <c r="L17" s="47"/>
      <c r="M17" s="31" t="str">
        <f t="shared" si="0"/>
        <v/>
      </c>
      <c r="N17" s="31" t="str">
        <f t="shared" si="1"/>
        <v/>
      </c>
    </row>
    <row r="18" spans="1:14" s="15" customFormat="1" ht="21.95" customHeight="1">
      <c r="A18" s="29"/>
      <c r="B18" s="30"/>
      <c r="C18" s="30"/>
      <c r="D18" s="30"/>
      <c r="E18" s="30"/>
      <c r="F18" s="40"/>
      <c r="G18" s="40"/>
      <c r="H18" s="35" t="s">
        <v>1480</v>
      </c>
      <c r="I18" s="47">
        <v>900</v>
      </c>
      <c r="J18" s="47">
        <v>900</v>
      </c>
      <c r="K18" s="47">
        <v>900</v>
      </c>
      <c r="L18" s="47">
        <v>900</v>
      </c>
      <c r="M18" s="51">
        <f t="shared" ref="M18:M19" si="2">K18/I18*100</f>
        <v>100</v>
      </c>
      <c r="N18" s="51">
        <f t="shared" ref="N18:N20" si="3">K18/L18*100</f>
        <v>100</v>
      </c>
    </row>
    <row r="19" spans="1:14" s="17" customFormat="1" ht="21.95" customHeight="1">
      <c r="A19" s="29"/>
      <c r="B19" s="30"/>
      <c r="C19" s="30"/>
      <c r="D19" s="30"/>
      <c r="E19" s="30"/>
      <c r="F19" s="40"/>
      <c r="G19" s="40"/>
      <c r="H19" s="34" t="s">
        <v>1481</v>
      </c>
      <c r="I19" s="47">
        <v>900</v>
      </c>
      <c r="J19" s="47">
        <v>900</v>
      </c>
      <c r="K19" s="47">
        <v>900</v>
      </c>
      <c r="L19" s="47">
        <v>900</v>
      </c>
      <c r="M19" s="51">
        <f t="shared" si="2"/>
        <v>100</v>
      </c>
      <c r="N19" s="51">
        <f t="shared" si="3"/>
        <v>100</v>
      </c>
    </row>
    <row r="20" spans="1:14" s="15" customFormat="1" ht="21.95" customHeight="1">
      <c r="A20" s="41" t="s">
        <v>72</v>
      </c>
      <c r="B20" s="42"/>
      <c r="C20" s="42"/>
      <c r="D20" s="42"/>
      <c r="E20" s="42"/>
      <c r="F20" s="43"/>
      <c r="G20" s="43"/>
      <c r="H20" s="41" t="s">
        <v>132</v>
      </c>
      <c r="I20" s="52"/>
      <c r="J20" s="53">
        <v>300</v>
      </c>
      <c r="K20" s="53">
        <v>500</v>
      </c>
      <c r="L20" s="53">
        <v>300</v>
      </c>
      <c r="M20" s="43" t="str">
        <f t="shared" si="0"/>
        <v/>
      </c>
      <c r="N20" s="26">
        <f t="shared" si="3"/>
        <v>166.666666666667</v>
      </c>
    </row>
    <row r="21" spans="1:14" s="15" customFormat="1" ht="21.95" customHeight="1">
      <c r="A21" s="44" t="s">
        <v>73</v>
      </c>
      <c r="B21" s="45"/>
      <c r="C21" s="45"/>
      <c r="D21" s="45"/>
      <c r="E21" s="45"/>
      <c r="F21" s="31" t="str">
        <f>IFERROR(D21/B21,"")</f>
        <v/>
      </c>
      <c r="G21" s="31"/>
      <c r="H21" s="44" t="s">
        <v>133</v>
      </c>
      <c r="I21" s="54"/>
      <c r="J21" s="55"/>
      <c r="K21" s="55"/>
      <c r="L21" s="55"/>
      <c r="M21" s="31" t="str">
        <f t="shared" si="0"/>
        <v/>
      </c>
      <c r="N21" s="31" t="str">
        <f t="shared" si="1"/>
        <v/>
      </c>
    </row>
    <row r="22" spans="1:14" s="15" customFormat="1" ht="21.95" customHeight="1">
      <c r="A22" s="44" t="s">
        <v>1482</v>
      </c>
      <c r="B22" s="45"/>
      <c r="C22" s="45"/>
      <c r="D22" s="45"/>
      <c r="E22" s="45"/>
      <c r="F22" s="31" t="str">
        <f>IFERROR(D22/B22,"")</f>
        <v/>
      </c>
      <c r="G22" s="31"/>
      <c r="H22" s="44" t="s">
        <v>1483</v>
      </c>
      <c r="I22" s="55"/>
      <c r="J22" s="55"/>
      <c r="K22" s="55">
        <v>200</v>
      </c>
      <c r="L22" s="55"/>
      <c r="M22" s="31" t="str">
        <f t="shared" si="0"/>
        <v/>
      </c>
      <c r="N22" s="31"/>
    </row>
    <row r="23" spans="1:14" s="15" customFormat="1" ht="21.95" customHeight="1">
      <c r="A23" s="44" t="s">
        <v>1484</v>
      </c>
      <c r="B23" s="46"/>
      <c r="C23" s="46"/>
      <c r="D23" s="46"/>
      <c r="E23" s="46"/>
      <c r="F23" s="33"/>
      <c r="G23" s="33"/>
      <c r="H23" s="44" t="s">
        <v>1485</v>
      </c>
      <c r="I23" s="55"/>
      <c r="J23" s="55">
        <v>300</v>
      </c>
      <c r="K23" s="55">
        <v>300</v>
      </c>
      <c r="L23" s="55">
        <v>300</v>
      </c>
      <c r="M23" s="31" t="str">
        <f t="shared" si="0"/>
        <v/>
      </c>
      <c r="N23" s="51">
        <f t="shared" ref="N23" si="4">K23/L23*100</f>
        <v>100</v>
      </c>
    </row>
  </sheetData>
  <mergeCells count="3">
    <mergeCell ref="A1:N1"/>
    <mergeCell ref="A2:N2"/>
    <mergeCell ref="A3:N3"/>
  </mergeCells>
  <phoneticPr fontId="72" type="noConversion"/>
  <printOptions horizontalCentered="1"/>
  <pageMargins left="0" right="0" top="0.39370078740157483" bottom="0.15748031496062992" header="0.19685039370078741" footer="0.15748031496062992"/>
  <pageSetup paperSize="9" firstPageNumber="36" orientation="landscape" blackAndWhite="1" useFirstPageNumber="1" r:id="rId1"/>
  <headerFooter>
    <oddFooter>&amp;L- &amp;P -</oddFooter>
    <evenFooter>&amp;L－ &amp;P －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"/>
  <sheetViews>
    <sheetView tabSelected="1" workbookViewId="0">
      <selection activeCell="L4" sqref="L4"/>
    </sheetView>
  </sheetViews>
  <sheetFormatPr defaultColWidth="9" defaultRowHeight="15"/>
  <cols>
    <col min="1" max="1" width="13.75" style="3" customWidth="1"/>
    <col min="2" max="4" width="6.625" style="3" customWidth="1"/>
    <col min="5" max="5" width="10.375" style="4" customWidth="1"/>
    <col min="6" max="6" width="8.125" style="4" customWidth="1"/>
    <col min="7" max="7" width="13.75" style="5" customWidth="1"/>
    <col min="8" max="9" width="6.625" style="5" customWidth="1"/>
    <col min="10" max="10" width="6.625" style="6" customWidth="1"/>
    <col min="11" max="11" width="9.125" style="3" customWidth="1"/>
    <col min="12" max="12" width="8.25" style="3" customWidth="1"/>
    <col min="13" max="16384" width="9" style="3"/>
  </cols>
  <sheetData>
    <row r="1" spans="1:12" ht="18.75">
      <c r="A1" s="350" t="s">
        <v>1486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</row>
    <row r="2" spans="1:12" ht="24.95" customHeight="1">
      <c r="A2" s="351" t="s">
        <v>1487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</row>
    <row r="3" spans="1:12" s="1" customFormat="1" ht="18" customHeight="1">
      <c r="A3" s="352" t="s">
        <v>2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</row>
    <row r="4" spans="1:12" s="2" customFormat="1" ht="51" customHeight="1">
      <c r="A4" s="7" t="s">
        <v>1488</v>
      </c>
      <c r="B4" s="8" t="s">
        <v>4</v>
      </c>
      <c r="C4" s="8" t="s">
        <v>5</v>
      </c>
      <c r="D4" s="8" t="s">
        <v>6</v>
      </c>
      <c r="E4" s="8" t="s">
        <v>8</v>
      </c>
      <c r="F4" s="8" t="s">
        <v>9</v>
      </c>
      <c r="G4" s="7" t="s">
        <v>1451</v>
      </c>
      <c r="H4" s="8" t="s">
        <v>4</v>
      </c>
      <c r="I4" s="8" t="s">
        <v>5</v>
      </c>
      <c r="J4" s="8" t="s">
        <v>6</v>
      </c>
      <c r="K4" s="8" t="s">
        <v>8</v>
      </c>
      <c r="L4" s="8" t="s">
        <v>9</v>
      </c>
    </row>
    <row r="5" spans="1:12" s="1" customFormat="1" ht="21.95" customHeight="1">
      <c r="A5" s="9" t="s">
        <v>1489</v>
      </c>
      <c r="B5" s="10"/>
      <c r="C5" s="10"/>
      <c r="D5" s="10"/>
      <c r="E5" s="11"/>
      <c r="F5" s="11"/>
      <c r="G5" s="12"/>
      <c r="H5" s="13"/>
      <c r="I5" s="13"/>
      <c r="J5" s="13"/>
      <c r="K5" s="11"/>
      <c r="L5" s="11"/>
    </row>
    <row r="6" spans="1:12">
      <c r="A6" s="14" t="s">
        <v>1490</v>
      </c>
    </row>
  </sheetData>
  <mergeCells count="3">
    <mergeCell ref="A1:L1"/>
    <mergeCell ref="A2:L2"/>
    <mergeCell ref="A3:L3"/>
  </mergeCells>
  <phoneticPr fontId="72" type="noConversion"/>
  <pageMargins left="0.70866141732283472" right="0.70866141732283472" top="0.74803149606299213" bottom="0.74803149606299213" header="0.31496062992125984" footer="0.31496062992125984"/>
  <pageSetup paperSize="9" scale="86" firstPageNumber="37" orientation="portrait" useFirstPageNumber="1" r:id="rId1"/>
  <headerFooter>
    <oddFooter>&amp;R-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workbookViewId="0">
      <selection activeCell="L14" sqref="L14"/>
    </sheetView>
  </sheetViews>
  <sheetFormatPr defaultColWidth="9" defaultRowHeight="21.95" customHeight="1"/>
  <cols>
    <col min="1" max="1" width="29.25" style="252" customWidth="1"/>
    <col min="2" max="4" width="10.125" style="252" customWidth="1"/>
    <col min="5" max="5" width="10.125" style="252" hidden="1" customWidth="1"/>
    <col min="6" max="7" width="10.125" style="253" customWidth="1"/>
    <col min="8" max="8" width="10.25" style="254" customWidth="1"/>
    <col min="9" max="9" width="11.625" style="255" customWidth="1"/>
    <col min="10" max="10" width="1.625" style="252" customWidth="1"/>
    <col min="11" max="16384" width="9" style="252"/>
  </cols>
  <sheetData>
    <row r="1" spans="1:9" ht="18" customHeight="1">
      <c r="A1" s="294" t="s">
        <v>34</v>
      </c>
      <c r="B1" s="294"/>
      <c r="C1" s="294"/>
      <c r="D1" s="294"/>
      <c r="E1" s="294"/>
      <c r="F1" s="284"/>
      <c r="G1" s="284"/>
      <c r="H1" s="294"/>
      <c r="I1" s="294"/>
    </row>
    <row r="2" spans="1:9" s="249" customFormat="1" ht="21.95" customHeight="1">
      <c r="A2" s="295" t="s">
        <v>35</v>
      </c>
      <c r="B2" s="295"/>
      <c r="C2" s="295"/>
      <c r="D2" s="295"/>
      <c r="E2" s="295"/>
      <c r="F2" s="285"/>
      <c r="G2" s="285"/>
      <c r="H2" s="295"/>
      <c r="I2" s="295"/>
    </row>
    <row r="3" spans="1:9" ht="21.95" customHeight="1">
      <c r="A3" s="296" t="s">
        <v>2</v>
      </c>
      <c r="B3" s="296"/>
      <c r="C3" s="296"/>
      <c r="D3" s="296"/>
      <c r="E3" s="296"/>
      <c r="F3" s="286"/>
      <c r="G3" s="286"/>
      <c r="H3" s="296"/>
      <c r="I3" s="296"/>
    </row>
    <row r="4" spans="1:9" s="250" customFormat="1" ht="21.95" customHeight="1">
      <c r="A4" s="299" t="s">
        <v>3</v>
      </c>
      <c r="B4" s="301" t="s">
        <v>4</v>
      </c>
      <c r="C4" s="301" t="s">
        <v>36</v>
      </c>
      <c r="D4" s="301" t="s">
        <v>6</v>
      </c>
      <c r="E4" s="301" t="s">
        <v>7</v>
      </c>
      <c r="F4" s="297" t="s">
        <v>37</v>
      </c>
      <c r="G4" s="298"/>
      <c r="H4" s="303" t="s">
        <v>38</v>
      </c>
      <c r="I4" s="303" t="s">
        <v>39</v>
      </c>
    </row>
    <row r="5" spans="1:9" s="250" customFormat="1" ht="21.95" customHeight="1">
      <c r="A5" s="300"/>
      <c r="B5" s="302"/>
      <c r="C5" s="302"/>
      <c r="D5" s="302"/>
      <c r="E5" s="302"/>
      <c r="F5" s="256" t="s">
        <v>40</v>
      </c>
      <c r="G5" s="256" t="s">
        <v>41</v>
      </c>
      <c r="H5" s="304"/>
      <c r="I5" s="304"/>
    </row>
    <row r="6" spans="1:9" s="251" customFormat="1" ht="21.75" customHeight="1">
      <c r="A6" s="257" t="s">
        <v>42</v>
      </c>
      <c r="B6" s="258">
        <f t="shared" ref="B6:G6" si="0">SUM(B7:B31)</f>
        <v>765307</v>
      </c>
      <c r="C6" s="258">
        <f t="shared" si="0"/>
        <v>693166</v>
      </c>
      <c r="D6" s="258">
        <f t="shared" si="0"/>
        <v>692553</v>
      </c>
      <c r="E6" s="258">
        <f t="shared" si="0"/>
        <v>721040</v>
      </c>
      <c r="F6" s="220">
        <f t="shared" si="0"/>
        <v>560619</v>
      </c>
      <c r="G6" s="220">
        <f t="shared" si="0"/>
        <v>131934</v>
      </c>
      <c r="H6" s="259">
        <f>IFERROR(D6/B6,"")*100</f>
        <v>90.493488234133494</v>
      </c>
      <c r="I6" s="259">
        <f>D6/E6*100</f>
        <v>96.0491789637191</v>
      </c>
    </row>
    <row r="7" spans="1:9" s="251" customFormat="1" ht="20.100000000000001" customHeight="1">
      <c r="A7" s="260" t="s">
        <v>43</v>
      </c>
      <c r="B7" s="261">
        <v>44717</v>
      </c>
      <c r="C7" s="262">
        <v>25845</v>
      </c>
      <c r="D7" s="261">
        <v>24337</v>
      </c>
      <c r="E7" s="261">
        <v>26822</v>
      </c>
      <c r="F7" s="261">
        <v>11000</v>
      </c>
      <c r="G7" s="261">
        <v>13337</v>
      </c>
      <c r="H7" s="263">
        <f t="shared" ref="H7:H30" si="1">IFERROR(D7/B7,"")*100</f>
        <v>54.4244918040119</v>
      </c>
      <c r="I7" s="263">
        <f t="shared" ref="I7:I31" si="2">D7/E7*100</f>
        <v>90.735217358884498</v>
      </c>
    </row>
    <row r="8" spans="1:9" s="251" customFormat="1" ht="20.100000000000001" hidden="1" customHeight="1">
      <c r="A8" s="260" t="s">
        <v>44</v>
      </c>
      <c r="B8" s="261">
        <v>0</v>
      </c>
      <c r="C8" s="262">
        <v>0</v>
      </c>
      <c r="D8" s="261">
        <v>0</v>
      </c>
      <c r="E8" s="261"/>
      <c r="F8" s="261">
        <v>0</v>
      </c>
      <c r="G8" s="261">
        <v>0</v>
      </c>
      <c r="H8" s="263" t="e">
        <f t="shared" si="1"/>
        <v>#VALUE!</v>
      </c>
      <c r="I8" s="263" t="e">
        <f t="shared" si="2"/>
        <v>#DIV/0!</v>
      </c>
    </row>
    <row r="9" spans="1:9" s="251" customFormat="1" ht="20.100000000000001" hidden="1" customHeight="1">
      <c r="A9" s="260" t="s">
        <v>45</v>
      </c>
      <c r="B9" s="261">
        <v>0</v>
      </c>
      <c r="C9" s="262">
        <v>0</v>
      </c>
      <c r="D9" s="261">
        <v>0</v>
      </c>
      <c r="E9" s="261"/>
      <c r="F9" s="261">
        <v>0</v>
      </c>
      <c r="G9" s="261">
        <v>0</v>
      </c>
      <c r="H9" s="263" t="e">
        <f t="shared" si="1"/>
        <v>#VALUE!</v>
      </c>
      <c r="I9" s="263" t="e">
        <f t="shared" si="2"/>
        <v>#DIV/0!</v>
      </c>
    </row>
    <row r="10" spans="1:9" s="251" customFormat="1" ht="20.100000000000001" customHeight="1">
      <c r="A10" s="260" t="s">
        <v>46</v>
      </c>
      <c r="B10" s="261">
        <v>21762</v>
      </c>
      <c r="C10" s="262">
        <v>17207</v>
      </c>
      <c r="D10" s="261">
        <v>15715</v>
      </c>
      <c r="E10" s="261">
        <v>15600</v>
      </c>
      <c r="F10" s="261">
        <v>15641</v>
      </c>
      <c r="G10" s="261">
        <v>74</v>
      </c>
      <c r="H10" s="263">
        <f t="shared" si="1"/>
        <v>72.213031890451205</v>
      </c>
      <c r="I10" s="263">
        <f t="shared" si="2"/>
        <v>100.73717948717901</v>
      </c>
    </row>
    <row r="11" spans="1:9" s="251" customFormat="1" ht="20.100000000000001" customHeight="1">
      <c r="A11" s="260" t="s">
        <v>47</v>
      </c>
      <c r="B11" s="261">
        <v>161912</v>
      </c>
      <c r="C11" s="262">
        <v>160815</v>
      </c>
      <c r="D11" s="261">
        <v>155525</v>
      </c>
      <c r="E11" s="261">
        <v>154113</v>
      </c>
      <c r="F11" s="264">
        <v>155525</v>
      </c>
      <c r="G11" s="264">
        <v>0</v>
      </c>
      <c r="H11" s="263">
        <f t="shared" si="1"/>
        <v>96.055264588171397</v>
      </c>
      <c r="I11" s="263">
        <f t="shared" si="2"/>
        <v>100.91621083231099</v>
      </c>
    </row>
    <row r="12" spans="1:9" s="251" customFormat="1" ht="20.100000000000001" customHeight="1">
      <c r="A12" s="260" t="s">
        <v>48</v>
      </c>
      <c r="B12" s="261">
        <v>200</v>
      </c>
      <c r="C12" s="262">
        <v>7251</v>
      </c>
      <c r="D12" s="261">
        <v>7251</v>
      </c>
      <c r="E12" s="261">
        <v>7200</v>
      </c>
      <c r="F12" s="264">
        <v>7251</v>
      </c>
      <c r="G12" s="264">
        <v>0</v>
      </c>
      <c r="H12" s="263">
        <f t="shared" si="1"/>
        <v>3625.5</v>
      </c>
      <c r="I12" s="263">
        <f t="shared" si="2"/>
        <v>100.708333333333</v>
      </c>
    </row>
    <row r="13" spans="1:9" s="251" customFormat="1" ht="20.100000000000001" customHeight="1">
      <c r="A13" s="265" t="s">
        <v>49</v>
      </c>
      <c r="B13" s="261">
        <v>6510</v>
      </c>
      <c r="C13" s="262">
        <v>5099</v>
      </c>
      <c r="D13" s="261">
        <v>8410</v>
      </c>
      <c r="E13" s="261">
        <v>8183</v>
      </c>
      <c r="F13" s="264">
        <v>6303</v>
      </c>
      <c r="G13" s="264">
        <v>2107</v>
      </c>
      <c r="H13" s="263">
        <f t="shared" si="1"/>
        <v>129.18586789554499</v>
      </c>
      <c r="I13" s="263">
        <f t="shared" si="2"/>
        <v>102.774043749236</v>
      </c>
    </row>
    <row r="14" spans="1:9" s="251" customFormat="1" ht="20.100000000000001" customHeight="1">
      <c r="A14" s="260" t="s">
        <v>50</v>
      </c>
      <c r="B14" s="261">
        <v>101179</v>
      </c>
      <c r="C14" s="262">
        <v>79043</v>
      </c>
      <c r="D14" s="261">
        <v>88546</v>
      </c>
      <c r="E14" s="261">
        <v>77255</v>
      </c>
      <c r="F14" s="264">
        <v>46783</v>
      </c>
      <c r="G14" s="264">
        <v>41763</v>
      </c>
      <c r="H14" s="263">
        <f t="shared" si="1"/>
        <v>87.514207493649906</v>
      </c>
      <c r="I14" s="263">
        <f t="shared" si="2"/>
        <v>114.615235259854</v>
      </c>
    </row>
    <row r="15" spans="1:9" s="251" customFormat="1" ht="20.100000000000001" customHeight="1">
      <c r="A15" s="260" t="s">
        <v>51</v>
      </c>
      <c r="B15" s="261">
        <v>77388</v>
      </c>
      <c r="C15" s="262">
        <v>89130</v>
      </c>
      <c r="D15" s="261">
        <v>83429</v>
      </c>
      <c r="E15" s="261">
        <v>77271</v>
      </c>
      <c r="F15" s="264">
        <v>79867</v>
      </c>
      <c r="G15" s="264">
        <v>3562</v>
      </c>
      <c r="H15" s="263">
        <f t="shared" si="1"/>
        <v>107.806119811857</v>
      </c>
      <c r="I15" s="263">
        <f t="shared" si="2"/>
        <v>107.96935460910299</v>
      </c>
    </row>
    <row r="16" spans="1:9" s="251" customFormat="1" ht="20.100000000000001" customHeight="1">
      <c r="A16" s="260" t="s">
        <v>52</v>
      </c>
      <c r="B16" s="261">
        <v>5380</v>
      </c>
      <c r="C16" s="262">
        <v>30129</v>
      </c>
      <c r="D16" s="261">
        <v>30276</v>
      </c>
      <c r="E16" s="261">
        <v>30111</v>
      </c>
      <c r="F16" s="264">
        <v>27325</v>
      </c>
      <c r="G16" s="264">
        <v>2951</v>
      </c>
      <c r="H16" s="263">
        <f t="shared" si="1"/>
        <v>562.75092936803003</v>
      </c>
      <c r="I16" s="263">
        <f t="shared" si="2"/>
        <v>100.547972501744</v>
      </c>
    </row>
    <row r="17" spans="1:9" s="251" customFormat="1" ht="20.100000000000001" customHeight="1">
      <c r="A17" s="260" t="s">
        <v>53</v>
      </c>
      <c r="B17" s="261">
        <v>8355</v>
      </c>
      <c r="C17" s="262">
        <v>4625</v>
      </c>
      <c r="D17" s="261">
        <v>4494</v>
      </c>
      <c r="E17" s="261">
        <v>41264</v>
      </c>
      <c r="F17" s="264">
        <v>4217</v>
      </c>
      <c r="G17" s="264">
        <v>277</v>
      </c>
      <c r="H17" s="263">
        <f t="shared" si="1"/>
        <v>53.788150807899498</v>
      </c>
      <c r="I17" s="263">
        <f t="shared" si="2"/>
        <v>10.8908491663435</v>
      </c>
    </row>
    <row r="18" spans="1:9" s="251" customFormat="1" ht="20.100000000000001" customHeight="1">
      <c r="A18" s="260" t="s">
        <v>54</v>
      </c>
      <c r="B18" s="261">
        <v>205564</v>
      </c>
      <c r="C18" s="262">
        <v>165004</v>
      </c>
      <c r="D18" s="261">
        <v>180760</v>
      </c>
      <c r="E18" s="261">
        <v>180640</v>
      </c>
      <c r="F18" s="264">
        <v>118993</v>
      </c>
      <c r="G18" s="264">
        <v>61767</v>
      </c>
      <c r="H18" s="263">
        <f t="shared" si="1"/>
        <v>87.933684886458707</v>
      </c>
      <c r="I18" s="263">
        <f t="shared" si="2"/>
        <v>100.066430469442</v>
      </c>
    </row>
    <row r="19" spans="1:9" s="251" customFormat="1" ht="20.100000000000001" customHeight="1">
      <c r="A19" s="260" t="s">
        <v>55</v>
      </c>
      <c r="B19" s="261">
        <v>70305</v>
      </c>
      <c r="C19" s="262">
        <v>52839</v>
      </c>
      <c r="D19" s="261">
        <v>38151</v>
      </c>
      <c r="E19" s="261">
        <v>56916</v>
      </c>
      <c r="F19" s="264">
        <v>37834</v>
      </c>
      <c r="G19" s="264">
        <v>317</v>
      </c>
      <c r="H19" s="263">
        <f t="shared" si="1"/>
        <v>54.264988265414999</v>
      </c>
      <c r="I19" s="263">
        <f t="shared" si="2"/>
        <v>67.030360531309299</v>
      </c>
    </row>
    <row r="20" spans="1:9" s="251" customFormat="1" ht="20.100000000000001" customHeight="1">
      <c r="A20" s="260" t="s">
        <v>56</v>
      </c>
      <c r="B20" s="261">
        <v>2289</v>
      </c>
      <c r="C20" s="262">
        <v>900</v>
      </c>
      <c r="D20" s="261">
        <v>860</v>
      </c>
      <c r="E20" s="261">
        <v>1943</v>
      </c>
      <c r="F20" s="264">
        <v>860</v>
      </c>
      <c r="G20" s="264">
        <v>0</v>
      </c>
      <c r="H20" s="263">
        <f t="shared" si="1"/>
        <v>37.570991699432099</v>
      </c>
      <c r="I20" s="263">
        <f t="shared" si="2"/>
        <v>44.2614513638703</v>
      </c>
    </row>
    <row r="21" spans="1:9" s="251" customFormat="1" ht="20.100000000000001" customHeight="1">
      <c r="A21" s="260" t="s">
        <v>57</v>
      </c>
      <c r="B21" s="261">
        <v>930</v>
      </c>
      <c r="C21" s="262">
        <v>1068</v>
      </c>
      <c r="D21" s="261">
        <v>1113</v>
      </c>
      <c r="E21" s="261">
        <v>2329</v>
      </c>
      <c r="F21" s="264">
        <v>1113</v>
      </c>
      <c r="G21" s="264">
        <v>0</v>
      </c>
      <c r="H21" s="263">
        <f t="shared" si="1"/>
        <v>119.677419354839</v>
      </c>
      <c r="I21" s="263">
        <f t="shared" si="2"/>
        <v>47.788750536710999</v>
      </c>
    </row>
    <row r="22" spans="1:9" s="251" customFormat="1" ht="20.100000000000001" customHeight="1">
      <c r="A22" s="260" t="s">
        <v>58</v>
      </c>
      <c r="B22" s="261">
        <v>0</v>
      </c>
      <c r="C22" s="262">
        <v>29</v>
      </c>
      <c r="D22" s="261">
        <v>29</v>
      </c>
      <c r="E22" s="261">
        <v>73</v>
      </c>
      <c r="F22" s="264">
        <v>29</v>
      </c>
      <c r="G22" s="264">
        <v>0</v>
      </c>
      <c r="H22" s="263"/>
      <c r="I22" s="263">
        <f t="shared" si="2"/>
        <v>39.726027397260303</v>
      </c>
    </row>
    <row r="23" spans="1:9" s="251" customFormat="1" ht="20.100000000000001" hidden="1" customHeight="1">
      <c r="A23" s="260" t="s">
        <v>59</v>
      </c>
      <c r="B23" s="261">
        <v>0</v>
      </c>
      <c r="C23" s="262"/>
      <c r="D23" s="261">
        <v>0</v>
      </c>
      <c r="E23" s="261"/>
      <c r="F23" s="264">
        <v>0</v>
      </c>
      <c r="G23" s="264">
        <v>0</v>
      </c>
      <c r="H23" s="263" t="e">
        <f t="shared" si="1"/>
        <v>#VALUE!</v>
      </c>
      <c r="I23" s="263" t="e">
        <f t="shared" si="2"/>
        <v>#DIV/0!</v>
      </c>
    </row>
    <row r="24" spans="1:9" s="251" customFormat="1" ht="20.100000000000001" customHeight="1">
      <c r="A24" s="265" t="s">
        <v>60</v>
      </c>
      <c r="B24" s="261">
        <v>2343</v>
      </c>
      <c r="C24" s="262">
        <v>1598</v>
      </c>
      <c r="D24" s="261">
        <v>1625</v>
      </c>
      <c r="E24" s="261">
        <v>1453</v>
      </c>
      <c r="F24" s="264">
        <v>1618</v>
      </c>
      <c r="G24" s="264">
        <v>7</v>
      </c>
      <c r="H24" s="263">
        <f t="shared" si="1"/>
        <v>69.355527102005993</v>
      </c>
      <c r="I24" s="263">
        <f t="shared" si="2"/>
        <v>111.837577426015</v>
      </c>
    </row>
    <row r="25" spans="1:9" s="251" customFormat="1" ht="20.100000000000001" customHeight="1">
      <c r="A25" s="260" t="s">
        <v>61</v>
      </c>
      <c r="B25" s="261">
        <v>21673</v>
      </c>
      <c r="C25" s="262">
        <v>25005</v>
      </c>
      <c r="D25" s="261">
        <v>23894</v>
      </c>
      <c r="E25" s="261">
        <v>24857</v>
      </c>
      <c r="F25" s="264">
        <v>19717</v>
      </c>
      <c r="G25" s="264">
        <v>4177</v>
      </c>
      <c r="H25" s="263">
        <f t="shared" si="1"/>
        <v>110.24777372768</v>
      </c>
      <c r="I25" s="263">
        <f t="shared" si="2"/>
        <v>96.125839803676996</v>
      </c>
    </row>
    <row r="26" spans="1:9" s="251" customFormat="1" ht="20.100000000000001" customHeight="1">
      <c r="A26" s="260" t="s">
        <v>62</v>
      </c>
      <c r="B26" s="261">
        <v>200</v>
      </c>
      <c r="C26" s="262">
        <v>1376</v>
      </c>
      <c r="D26" s="261">
        <v>1376</v>
      </c>
      <c r="E26" s="261"/>
      <c r="F26" s="264">
        <v>1376</v>
      </c>
      <c r="G26" s="264">
        <v>0</v>
      </c>
      <c r="H26" s="263">
        <f t="shared" si="1"/>
        <v>688</v>
      </c>
      <c r="I26" s="263"/>
    </row>
    <row r="27" spans="1:9" s="251" customFormat="1" ht="20.100000000000001" customHeight="1">
      <c r="A27" s="266" t="s">
        <v>63</v>
      </c>
      <c r="B27" s="261">
        <v>2632</v>
      </c>
      <c r="C27" s="262">
        <v>11947</v>
      </c>
      <c r="D27" s="261">
        <v>13059</v>
      </c>
      <c r="E27" s="261">
        <v>3003</v>
      </c>
      <c r="F27" s="264">
        <v>11464</v>
      </c>
      <c r="G27" s="264">
        <v>1595</v>
      </c>
      <c r="H27" s="263">
        <f t="shared" si="1"/>
        <v>496.162613981763</v>
      </c>
      <c r="I27" s="263">
        <f t="shared" si="2"/>
        <v>434.86513486513502</v>
      </c>
    </row>
    <row r="28" spans="1:9" s="251" customFormat="1" ht="20.100000000000001" customHeight="1">
      <c r="A28" s="260" t="s">
        <v>64</v>
      </c>
      <c r="B28" s="261">
        <v>8000</v>
      </c>
      <c r="C28" s="262">
        <v>0</v>
      </c>
      <c r="D28" s="261">
        <v>0</v>
      </c>
      <c r="E28" s="261"/>
      <c r="F28" s="264">
        <v>0</v>
      </c>
      <c r="G28" s="264">
        <v>0</v>
      </c>
      <c r="H28" s="263">
        <f t="shared" si="1"/>
        <v>0</v>
      </c>
      <c r="I28" s="263"/>
    </row>
    <row r="29" spans="1:9" s="251" customFormat="1" ht="20.100000000000001" customHeight="1">
      <c r="A29" s="260" t="s">
        <v>65</v>
      </c>
      <c r="B29" s="261">
        <v>7775</v>
      </c>
      <c r="C29" s="262">
        <v>685</v>
      </c>
      <c r="D29" s="261">
        <v>0</v>
      </c>
      <c r="E29" s="261">
        <v>0</v>
      </c>
      <c r="F29" s="264"/>
      <c r="G29" s="264"/>
      <c r="H29" s="263">
        <f t="shared" si="1"/>
        <v>0</v>
      </c>
      <c r="I29" s="263"/>
    </row>
    <row r="30" spans="1:9" s="251" customFormat="1" ht="20.100000000000001" customHeight="1">
      <c r="A30" s="260" t="s">
        <v>66</v>
      </c>
      <c r="B30" s="261">
        <v>16193</v>
      </c>
      <c r="C30" s="262">
        <v>13517</v>
      </c>
      <c r="D30" s="261">
        <v>13702</v>
      </c>
      <c r="E30" s="261">
        <v>12006</v>
      </c>
      <c r="F30" s="264">
        <v>13702</v>
      </c>
      <c r="G30" s="264">
        <v>0</v>
      </c>
      <c r="H30" s="263">
        <f t="shared" si="1"/>
        <v>84.616809732600501</v>
      </c>
      <c r="I30" s="263">
        <f t="shared" si="2"/>
        <v>114.126270198234</v>
      </c>
    </row>
    <row r="31" spans="1:9" ht="20.100000000000001" customHeight="1">
      <c r="A31" s="260" t="s">
        <v>67</v>
      </c>
      <c r="B31" s="261">
        <v>0</v>
      </c>
      <c r="C31" s="262">
        <v>54</v>
      </c>
      <c r="D31" s="261">
        <v>1</v>
      </c>
      <c r="E31" s="261">
        <v>1</v>
      </c>
      <c r="F31" s="261">
        <v>1</v>
      </c>
      <c r="G31" s="261">
        <v>0</v>
      </c>
      <c r="H31" s="263"/>
      <c r="I31" s="263">
        <f t="shared" si="2"/>
        <v>100</v>
      </c>
    </row>
  </sheetData>
  <mergeCells count="11">
    <mergeCell ref="A1:I1"/>
    <mergeCell ref="A2:I2"/>
    <mergeCell ref="A3:I3"/>
    <mergeCell ref="F4:G4"/>
    <mergeCell ref="A4:A5"/>
    <mergeCell ref="B4:B5"/>
    <mergeCell ref="C4:C5"/>
    <mergeCell ref="D4:D5"/>
    <mergeCell ref="E4:E5"/>
    <mergeCell ref="H4:H5"/>
    <mergeCell ref="I4:I5"/>
  </mergeCells>
  <phoneticPr fontId="72" type="noConversion"/>
  <printOptions horizontalCentered="1"/>
  <pageMargins left="0.39370078740157483" right="0.39370078740157483" top="0.78740157480314965" bottom="0.39370078740157483" header="0.31496062992125984" footer="0.31496062992125984"/>
  <pageSetup paperSize="9" scale="95" firstPageNumber="17" fitToHeight="0" orientation="portrait" blackAndWhite="1" useFirstPageNumber="1" r:id="rId1"/>
  <headerFooter differentOddEven="1">
    <oddFooter>&amp;R-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C60"/>
  <sheetViews>
    <sheetView showZeros="0" zoomScale="130" zoomScaleNormal="130" workbookViewId="0">
      <selection activeCell="C8" sqref="C8"/>
    </sheetView>
  </sheetViews>
  <sheetFormatPr defaultColWidth="9" defaultRowHeight="15.75"/>
  <cols>
    <col min="1" max="1" width="43.75" style="233" customWidth="1"/>
    <col min="2" max="4" width="11.125" style="209" customWidth="1"/>
    <col min="5" max="5" width="10.375" style="209" hidden="1" customWidth="1"/>
    <col min="6" max="7" width="11.125" style="209" customWidth="1"/>
    <col min="8" max="10" width="9" style="212" hidden="1" customWidth="1"/>
    <col min="11" max="16383" width="9" style="212"/>
  </cols>
  <sheetData>
    <row r="1" spans="1:7" ht="18" customHeight="1">
      <c r="A1" s="284" t="s">
        <v>68</v>
      </c>
      <c r="B1" s="284"/>
      <c r="C1" s="284"/>
      <c r="D1" s="284"/>
      <c r="E1" s="284"/>
      <c r="F1" s="284"/>
      <c r="G1" s="284"/>
    </row>
    <row r="2" spans="1:7" ht="36" customHeight="1">
      <c r="A2" s="285" t="s">
        <v>1491</v>
      </c>
      <c r="B2" s="285"/>
      <c r="C2" s="285"/>
      <c r="D2" s="285"/>
      <c r="E2" s="285"/>
      <c r="F2" s="285"/>
      <c r="G2" s="285"/>
    </row>
    <row r="3" spans="1:7">
      <c r="A3" s="286" t="s">
        <v>2</v>
      </c>
      <c r="B3" s="287"/>
      <c r="C3" s="287"/>
      <c r="D3" s="287"/>
      <c r="E3" s="287"/>
      <c r="F3" s="287"/>
      <c r="G3" s="287"/>
    </row>
    <row r="4" spans="1:7" s="231" customFormat="1" ht="27" customHeight="1">
      <c r="A4" s="8" t="s">
        <v>69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70</v>
      </c>
      <c r="G4" s="8" t="s">
        <v>71</v>
      </c>
    </row>
    <row r="5" spans="1:7" s="232" customFormat="1" ht="19.5" customHeight="1">
      <c r="A5" s="234" t="s">
        <v>72</v>
      </c>
      <c r="B5" s="235">
        <f>B6+B57+B58+B59+B60</f>
        <v>684667</v>
      </c>
      <c r="C5" s="235">
        <f>C6+C57+C58+C59+C60</f>
        <v>625347</v>
      </c>
      <c r="D5" s="235">
        <f>D6+D57+D58+D59+D60</f>
        <v>636059</v>
      </c>
      <c r="E5" s="235">
        <f>E6+E57+E58+E59+E60</f>
        <v>661571</v>
      </c>
      <c r="F5" s="26">
        <f>D5/B5*100</f>
        <v>92.900490311348406</v>
      </c>
      <c r="G5" s="26">
        <f>E5/C5*100</f>
        <v>105.792623935191</v>
      </c>
    </row>
    <row r="6" spans="1:7" s="208" customFormat="1" ht="16.5">
      <c r="A6" s="236" t="s">
        <v>73</v>
      </c>
      <c r="B6" s="237">
        <f>B7+B10+B24+B38</f>
        <v>640433</v>
      </c>
      <c r="C6" s="237">
        <f>C7+C10+C24+C38</f>
        <v>554113</v>
      </c>
      <c r="D6" s="237">
        <f>D7+D10+D24+D38</f>
        <v>569257</v>
      </c>
      <c r="E6" s="237">
        <f>E7+E10+E24+E38</f>
        <v>547282</v>
      </c>
      <c r="F6" s="26">
        <f t="shared" ref="F6:F60" si="0">D6/B6*100</f>
        <v>88.886269133539301</v>
      </c>
      <c r="G6" s="26">
        <f t="shared" ref="G6:G60" si="1">E6/C6*100</f>
        <v>98.767218960753496</v>
      </c>
    </row>
    <row r="7" spans="1:7" s="208" customFormat="1" ht="16.5">
      <c r="A7" s="238" t="s">
        <v>74</v>
      </c>
      <c r="B7" s="239">
        <f>B8+B9</f>
        <v>5961</v>
      </c>
      <c r="C7" s="239">
        <f>C8+C9</f>
        <v>5961</v>
      </c>
      <c r="D7" s="239">
        <f>D8+D9</f>
        <v>5961</v>
      </c>
      <c r="E7" s="239">
        <v>5961</v>
      </c>
      <c r="F7" s="51">
        <f t="shared" si="0"/>
        <v>100</v>
      </c>
      <c r="G7" s="51">
        <f t="shared" si="1"/>
        <v>100</v>
      </c>
    </row>
    <row r="8" spans="1:7" s="208" customFormat="1" ht="16.5">
      <c r="A8" s="240" t="s">
        <v>75</v>
      </c>
      <c r="B8" s="239">
        <v>5569</v>
      </c>
      <c r="C8" s="239">
        <v>5569</v>
      </c>
      <c r="D8" s="239">
        <v>5569</v>
      </c>
      <c r="E8" s="239">
        <v>5569</v>
      </c>
      <c r="F8" s="51">
        <f t="shared" si="0"/>
        <v>100</v>
      </c>
      <c r="G8" s="51">
        <f t="shared" si="1"/>
        <v>100</v>
      </c>
    </row>
    <row r="9" spans="1:7" s="208" customFormat="1" ht="16.5">
      <c r="A9" s="240" t="s">
        <v>76</v>
      </c>
      <c r="B9" s="239">
        <v>392</v>
      </c>
      <c r="C9" s="239">
        <v>392</v>
      </c>
      <c r="D9" s="239">
        <v>392</v>
      </c>
      <c r="E9" s="239">
        <v>392</v>
      </c>
      <c r="F9" s="51">
        <f t="shared" si="0"/>
        <v>100</v>
      </c>
      <c r="G9" s="51">
        <f t="shared" si="1"/>
        <v>100</v>
      </c>
    </row>
    <row r="10" spans="1:7" s="208" customFormat="1" ht="16.5">
      <c r="A10" s="238" t="s">
        <v>77</v>
      </c>
      <c r="B10" s="239">
        <f>SUM(B11:B23)</f>
        <v>375189</v>
      </c>
      <c r="C10" s="239">
        <f>SUM(C11:C23)</f>
        <v>254018</v>
      </c>
      <c r="D10" s="239">
        <f>SUM(D11:D23)</f>
        <v>258730</v>
      </c>
      <c r="E10" s="239">
        <f>SUM(E11:E23)</f>
        <v>280060</v>
      </c>
      <c r="F10" s="51">
        <f t="shared" si="0"/>
        <v>68.959910871587397</v>
      </c>
      <c r="G10" s="51">
        <f t="shared" si="1"/>
        <v>110.252029383744</v>
      </c>
    </row>
    <row r="11" spans="1:7" s="208" customFormat="1" ht="16.5">
      <c r="A11" s="240" t="s">
        <v>78</v>
      </c>
      <c r="B11" s="241">
        <v>886</v>
      </c>
      <c r="C11" s="242">
        <v>1188</v>
      </c>
      <c r="D11" s="239">
        <v>1188</v>
      </c>
      <c r="E11" s="239">
        <v>886</v>
      </c>
      <c r="F11" s="51">
        <f t="shared" si="0"/>
        <v>134.08577878103799</v>
      </c>
      <c r="G11" s="51">
        <f t="shared" si="1"/>
        <v>74.579124579124596</v>
      </c>
    </row>
    <row r="12" spans="1:7" s="208" customFormat="1" ht="16.5">
      <c r="A12" s="240" t="s">
        <v>79</v>
      </c>
      <c r="B12" s="241">
        <v>121122</v>
      </c>
      <c r="C12" s="242">
        <v>67981</v>
      </c>
      <c r="D12" s="239">
        <v>67981</v>
      </c>
      <c r="E12" s="239">
        <v>67271</v>
      </c>
      <c r="F12" s="51">
        <f t="shared" si="0"/>
        <v>56.126054721685598</v>
      </c>
      <c r="G12" s="51">
        <f t="shared" si="1"/>
        <v>98.955590532648799</v>
      </c>
    </row>
    <row r="13" spans="1:7" s="208" customFormat="1" ht="16.5">
      <c r="A13" s="240" t="s">
        <v>80</v>
      </c>
      <c r="B13" s="241">
        <v>58611</v>
      </c>
      <c r="C13" s="242">
        <v>69955</v>
      </c>
      <c r="D13" s="239">
        <v>69955</v>
      </c>
      <c r="E13" s="239">
        <v>58611</v>
      </c>
      <c r="F13" s="51">
        <f t="shared" si="0"/>
        <v>119.35472863455701</v>
      </c>
      <c r="G13" s="51">
        <f t="shared" si="1"/>
        <v>83.783861053534395</v>
      </c>
    </row>
    <row r="14" spans="1:7" s="208" customFormat="1" ht="16.5">
      <c r="A14" s="240" t="s">
        <v>81</v>
      </c>
      <c r="B14" s="241">
        <v>26572</v>
      </c>
      <c r="C14" s="242">
        <v>49748</v>
      </c>
      <c r="D14" s="239">
        <v>49748</v>
      </c>
      <c r="E14" s="239">
        <v>26572</v>
      </c>
      <c r="F14" s="51">
        <f t="shared" si="0"/>
        <v>187.21962968538301</v>
      </c>
      <c r="G14" s="51">
        <f t="shared" si="1"/>
        <v>53.413202540805699</v>
      </c>
    </row>
    <row r="15" spans="1:7" s="208" customFormat="1" ht="16.5">
      <c r="A15" s="240" t="s">
        <v>82</v>
      </c>
      <c r="B15" s="241">
        <v>12822</v>
      </c>
      <c r="C15" s="242">
        <v>17249</v>
      </c>
      <c r="D15" s="239">
        <v>17540</v>
      </c>
      <c r="E15" s="239">
        <v>12822</v>
      </c>
      <c r="F15" s="51">
        <f t="shared" si="0"/>
        <v>136.79613164872899</v>
      </c>
      <c r="G15" s="51">
        <f t="shared" si="1"/>
        <v>74.334744043132901</v>
      </c>
    </row>
    <row r="16" spans="1:7" s="208" customFormat="1" ht="16.5">
      <c r="A16" s="240" t="s">
        <v>83</v>
      </c>
      <c r="B16" s="241">
        <v>2461</v>
      </c>
      <c r="C16" s="242">
        <v>0</v>
      </c>
      <c r="D16" s="239">
        <v>0</v>
      </c>
      <c r="E16" s="239">
        <v>2461</v>
      </c>
      <c r="F16" s="51">
        <f t="shared" si="0"/>
        <v>0</v>
      </c>
      <c r="G16" s="51"/>
    </row>
    <row r="17" spans="1:7" s="208" customFormat="1" ht="16.5">
      <c r="A17" s="240" t="s">
        <v>84</v>
      </c>
      <c r="B17" s="241">
        <v>2357</v>
      </c>
      <c r="C17" s="242">
        <v>0</v>
      </c>
      <c r="D17" s="242">
        <v>0</v>
      </c>
      <c r="E17" s="239">
        <v>2357</v>
      </c>
      <c r="F17" s="51">
        <f t="shared" si="0"/>
        <v>0</v>
      </c>
      <c r="G17" s="51"/>
    </row>
    <row r="18" spans="1:7" s="208" customFormat="1" ht="16.5">
      <c r="A18" s="240" t="s">
        <v>85</v>
      </c>
      <c r="B18" s="241">
        <v>35126</v>
      </c>
      <c r="C18" s="242">
        <v>0</v>
      </c>
      <c r="D18" s="242">
        <v>0</v>
      </c>
      <c r="E18" s="239">
        <v>35126</v>
      </c>
      <c r="F18" s="51">
        <f t="shared" si="0"/>
        <v>0</v>
      </c>
      <c r="G18" s="51"/>
    </row>
    <row r="19" spans="1:7" s="208" customFormat="1" ht="16.5">
      <c r="A19" s="240" t="s">
        <v>86</v>
      </c>
      <c r="B19" s="241">
        <v>2100</v>
      </c>
      <c r="C19" s="242">
        <v>0</v>
      </c>
      <c r="D19" s="242">
        <v>0</v>
      </c>
      <c r="E19" s="239">
        <v>2100</v>
      </c>
      <c r="F19" s="51">
        <f t="shared" si="0"/>
        <v>0</v>
      </c>
      <c r="G19" s="51"/>
    </row>
    <row r="20" spans="1:7" s="208" customFormat="1" ht="16.5">
      <c r="A20" s="240" t="s">
        <v>87</v>
      </c>
      <c r="B20" s="241">
        <v>2199</v>
      </c>
      <c r="C20" s="242">
        <v>2553</v>
      </c>
      <c r="D20" s="239">
        <v>2553</v>
      </c>
      <c r="E20" s="239">
        <v>2199</v>
      </c>
      <c r="F20" s="51">
        <f t="shared" si="0"/>
        <v>116.09822646657599</v>
      </c>
      <c r="G20" s="51">
        <f t="shared" si="1"/>
        <v>86.133960047003498</v>
      </c>
    </row>
    <row r="21" spans="1:7" s="208" customFormat="1" ht="16.5">
      <c r="A21" s="240" t="s">
        <v>88</v>
      </c>
      <c r="B21" s="241">
        <v>20447</v>
      </c>
      <c r="C21" s="242">
        <v>21585</v>
      </c>
      <c r="D21" s="239">
        <v>21585</v>
      </c>
      <c r="E21" s="239">
        <v>20447</v>
      </c>
      <c r="F21" s="51">
        <f t="shared" si="0"/>
        <v>105.56560864674501</v>
      </c>
      <c r="G21" s="51">
        <f t="shared" si="1"/>
        <v>94.727820245540897</v>
      </c>
    </row>
    <row r="22" spans="1:7" s="208" customFormat="1" ht="16.5">
      <c r="A22" s="240" t="s">
        <v>89</v>
      </c>
      <c r="B22" s="241">
        <v>22964</v>
      </c>
      <c r="C22" s="242">
        <v>23759</v>
      </c>
      <c r="D22" s="239">
        <v>22964</v>
      </c>
      <c r="E22" s="239">
        <v>22964</v>
      </c>
      <c r="F22" s="51">
        <f t="shared" si="0"/>
        <v>100</v>
      </c>
      <c r="G22" s="51">
        <f t="shared" si="1"/>
        <v>96.653899574897906</v>
      </c>
    </row>
    <row r="23" spans="1:7" s="208" customFormat="1" ht="16.5">
      <c r="A23" s="240" t="s">
        <v>90</v>
      </c>
      <c r="B23" s="241">
        <v>67522</v>
      </c>
      <c r="C23" s="242">
        <v>0</v>
      </c>
      <c r="D23" s="242">
        <v>5216</v>
      </c>
      <c r="E23" s="239">
        <v>26244</v>
      </c>
      <c r="F23" s="51">
        <f t="shared" si="0"/>
        <v>7.72488966559047</v>
      </c>
      <c r="G23" s="51" t="e">
        <f t="shared" si="1"/>
        <v>#DIV/0!</v>
      </c>
    </row>
    <row r="24" spans="1:7" s="208" customFormat="1" ht="16.5">
      <c r="A24" s="238" t="s">
        <v>91</v>
      </c>
      <c r="B24" s="239">
        <f>SUM(B25:B37)</f>
        <v>81478</v>
      </c>
      <c r="C24" s="239">
        <f>SUM(C25:C37)</f>
        <v>166722</v>
      </c>
      <c r="D24" s="239">
        <f>SUM(D25:D37)</f>
        <v>192391</v>
      </c>
      <c r="E24" s="239">
        <f>SUM(E25:E37)</f>
        <v>81478</v>
      </c>
      <c r="F24" s="51">
        <f t="shared" si="0"/>
        <v>236.12631630624199</v>
      </c>
      <c r="G24" s="51">
        <f t="shared" si="1"/>
        <v>48.870574969110301</v>
      </c>
    </row>
    <row r="25" spans="1:7" s="208" customFormat="1" ht="16.5">
      <c r="A25" s="243" t="s">
        <v>92</v>
      </c>
      <c r="B25" s="241"/>
      <c r="C25" s="241">
        <v>38</v>
      </c>
      <c r="D25" s="241"/>
      <c r="E25" s="239"/>
      <c r="F25" s="51"/>
      <c r="G25" s="51">
        <f t="shared" si="1"/>
        <v>0</v>
      </c>
    </row>
    <row r="26" spans="1:7" s="208" customFormat="1" ht="16.5">
      <c r="A26" s="240" t="s">
        <v>93</v>
      </c>
      <c r="B26" s="241">
        <v>0</v>
      </c>
      <c r="C26" s="241">
        <v>2524</v>
      </c>
      <c r="D26" s="241">
        <v>2552</v>
      </c>
      <c r="E26" s="239"/>
      <c r="F26" s="51"/>
      <c r="G26" s="51">
        <f t="shared" si="1"/>
        <v>0</v>
      </c>
    </row>
    <row r="27" spans="1:7" s="208" customFormat="1" ht="16.5">
      <c r="A27" s="240" t="s">
        <v>94</v>
      </c>
      <c r="B27" s="241">
        <v>35410</v>
      </c>
      <c r="C27" s="241">
        <v>43519</v>
      </c>
      <c r="D27" s="241">
        <v>46877</v>
      </c>
      <c r="E27" s="239">
        <v>35410</v>
      </c>
      <c r="F27" s="51">
        <f t="shared" si="0"/>
        <v>132.383507483762</v>
      </c>
      <c r="G27" s="51">
        <f t="shared" si="1"/>
        <v>81.366759346492302</v>
      </c>
    </row>
    <row r="28" spans="1:7" s="208" customFormat="1" ht="16.5">
      <c r="A28" s="243" t="s">
        <v>95</v>
      </c>
      <c r="B28" s="241"/>
      <c r="C28" s="241">
        <v>6</v>
      </c>
      <c r="D28" s="241">
        <v>6</v>
      </c>
      <c r="E28" s="239"/>
      <c r="F28" s="51"/>
      <c r="G28" s="51">
        <f t="shared" si="1"/>
        <v>0</v>
      </c>
    </row>
    <row r="29" spans="1:7" s="208" customFormat="1" ht="15.75" customHeight="1">
      <c r="A29" s="240" t="s">
        <v>96</v>
      </c>
      <c r="B29" s="241">
        <v>320</v>
      </c>
      <c r="C29" s="241">
        <v>438</v>
      </c>
      <c r="D29" s="241">
        <v>531</v>
      </c>
      <c r="E29" s="239">
        <v>320</v>
      </c>
      <c r="F29" s="51">
        <f t="shared" si="0"/>
        <v>165.9375</v>
      </c>
      <c r="G29" s="51">
        <f t="shared" si="1"/>
        <v>73.059360730593596</v>
      </c>
    </row>
    <row r="30" spans="1:7" s="208" customFormat="1" ht="15.75" customHeight="1">
      <c r="A30" s="240" t="s">
        <v>97</v>
      </c>
      <c r="B30" s="241">
        <v>7861</v>
      </c>
      <c r="C30" s="241">
        <v>39413</v>
      </c>
      <c r="D30" s="241">
        <v>40403</v>
      </c>
      <c r="E30" s="239">
        <v>7861</v>
      </c>
      <c r="F30" s="51">
        <f t="shared" si="0"/>
        <v>513.96768858923804</v>
      </c>
      <c r="G30" s="51">
        <f t="shared" si="1"/>
        <v>19.945195747595999</v>
      </c>
    </row>
    <row r="31" spans="1:7" s="208" customFormat="1" ht="15.75" customHeight="1">
      <c r="A31" s="240" t="s">
        <v>98</v>
      </c>
      <c r="B31" s="241">
        <v>13111</v>
      </c>
      <c r="C31" s="241">
        <v>50603</v>
      </c>
      <c r="D31" s="241">
        <v>50726</v>
      </c>
      <c r="E31" s="239">
        <v>13111</v>
      </c>
      <c r="F31" s="51">
        <f t="shared" si="0"/>
        <v>386.89649912287399</v>
      </c>
      <c r="G31" s="51">
        <f t="shared" si="1"/>
        <v>25.909531055471</v>
      </c>
    </row>
    <row r="32" spans="1:7" s="208" customFormat="1" ht="15.75" customHeight="1">
      <c r="A32" s="240" t="s">
        <v>99</v>
      </c>
      <c r="B32" s="241">
        <v>6750</v>
      </c>
      <c r="C32" s="241">
        <v>2950</v>
      </c>
      <c r="D32" s="241">
        <v>9948</v>
      </c>
      <c r="E32" s="239">
        <v>6750</v>
      </c>
      <c r="F32" s="51">
        <f t="shared" si="0"/>
        <v>147.37777777777799</v>
      </c>
      <c r="G32" s="51">
        <f t="shared" si="1"/>
        <v>228.813559322034</v>
      </c>
    </row>
    <row r="33" spans="1:7" s="208" customFormat="1" ht="15.75" hidden="1" customHeight="1">
      <c r="A33" s="240" t="s">
        <v>100</v>
      </c>
      <c r="B33" s="241"/>
      <c r="C33" s="241"/>
      <c r="D33" s="241">
        <v>0</v>
      </c>
      <c r="E33" s="239"/>
      <c r="F33" s="51" t="e">
        <f t="shared" si="0"/>
        <v>#DIV/0!</v>
      </c>
      <c r="G33" s="51" t="e">
        <f t="shared" si="1"/>
        <v>#DIV/0!</v>
      </c>
    </row>
    <row r="34" spans="1:7" s="208" customFormat="1" ht="15.75" customHeight="1">
      <c r="A34" s="240" t="s">
        <v>101</v>
      </c>
      <c r="B34" s="241">
        <v>12990</v>
      </c>
      <c r="C34" s="241">
        <v>17233</v>
      </c>
      <c r="D34" s="241">
        <v>37825</v>
      </c>
      <c r="E34" s="239">
        <v>12990</v>
      </c>
      <c r="F34" s="51">
        <f t="shared" si="0"/>
        <v>291.18552732871399</v>
      </c>
      <c r="G34" s="51">
        <f t="shared" si="1"/>
        <v>75.378634016131798</v>
      </c>
    </row>
    <row r="35" spans="1:7" s="208" customFormat="1" ht="15.75" customHeight="1">
      <c r="A35" s="243" t="s">
        <v>102</v>
      </c>
      <c r="B35" s="241"/>
      <c r="C35" s="241">
        <v>75</v>
      </c>
      <c r="D35" s="241"/>
      <c r="E35" s="239"/>
      <c r="F35" s="51"/>
      <c r="G35" s="51">
        <f t="shared" si="1"/>
        <v>0</v>
      </c>
    </row>
    <row r="36" spans="1:7" s="208" customFormat="1" ht="16.5">
      <c r="A36" s="240" t="s">
        <v>103</v>
      </c>
      <c r="B36" s="241">
        <v>4430</v>
      </c>
      <c r="C36" s="241">
        <v>7522</v>
      </c>
      <c r="D36" s="241">
        <v>3523</v>
      </c>
      <c r="E36" s="239">
        <v>4430</v>
      </c>
      <c r="F36" s="51">
        <f t="shared" si="0"/>
        <v>79.525959367945802</v>
      </c>
      <c r="G36" s="51">
        <f t="shared" si="1"/>
        <v>58.8939111938314</v>
      </c>
    </row>
    <row r="37" spans="1:7" s="208" customFormat="1" ht="16.5">
      <c r="A37" s="240" t="s">
        <v>104</v>
      </c>
      <c r="B37" s="241">
        <v>606</v>
      </c>
      <c r="C37" s="241">
        <v>2401</v>
      </c>
      <c r="D37" s="241"/>
      <c r="E37" s="239">
        <v>606</v>
      </c>
      <c r="F37" s="51">
        <f t="shared" si="0"/>
        <v>0</v>
      </c>
      <c r="G37" s="51">
        <f t="shared" si="1"/>
        <v>25.239483548521498</v>
      </c>
    </row>
    <row r="38" spans="1:7" s="208" customFormat="1" ht="16.5">
      <c r="A38" s="238" t="s">
        <v>105</v>
      </c>
      <c r="B38" s="239">
        <f>SUM(B39:B56)</f>
        <v>177805</v>
      </c>
      <c r="C38" s="239">
        <f>SUM(C39:C56)</f>
        <v>127412</v>
      </c>
      <c r="D38" s="239">
        <f>SUM(D39:D56)</f>
        <v>112175</v>
      </c>
      <c r="E38" s="239">
        <f>SUM(E39:E56)</f>
        <v>179783</v>
      </c>
      <c r="F38" s="51">
        <f t="shared" si="0"/>
        <v>63.088777031017102</v>
      </c>
      <c r="G38" s="51">
        <f t="shared" si="1"/>
        <v>141.103663705146</v>
      </c>
    </row>
    <row r="39" spans="1:7" s="208" customFormat="1" ht="16.5">
      <c r="A39" s="244" t="s">
        <v>106</v>
      </c>
      <c r="B39" s="245">
        <v>47</v>
      </c>
      <c r="C39" s="242">
        <v>140</v>
      </c>
      <c r="D39" s="239">
        <v>36</v>
      </c>
      <c r="E39" s="239">
        <v>50</v>
      </c>
      <c r="F39" s="51">
        <f t="shared" si="0"/>
        <v>76.595744680851098</v>
      </c>
      <c r="G39" s="51">
        <f t="shared" si="1"/>
        <v>35.714285714285701</v>
      </c>
    </row>
    <row r="40" spans="1:7" s="208" customFormat="1" ht="16.5">
      <c r="A40" s="246" t="s">
        <v>107</v>
      </c>
      <c r="B40" s="245">
        <v>8808</v>
      </c>
      <c r="C40" s="242">
        <v>7437</v>
      </c>
      <c r="D40" s="239">
        <v>4874</v>
      </c>
      <c r="E40" s="239">
        <v>5304</v>
      </c>
      <c r="F40" s="51">
        <f t="shared" si="0"/>
        <v>55.336058128973697</v>
      </c>
      <c r="G40" s="51">
        <f t="shared" si="1"/>
        <v>71.319080274304198</v>
      </c>
    </row>
    <row r="41" spans="1:7" s="208" customFormat="1" ht="16.5">
      <c r="A41" s="244" t="s">
        <v>108</v>
      </c>
      <c r="B41" s="245"/>
      <c r="C41" s="242">
        <v>35</v>
      </c>
      <c r="D41" s="239"/>
      <c r="E41" s="239"/>
      <c r="F41" s="51"/>
      <c r="G41" s="51">
        <f t="shared" si="1"/>
        <v>0</v>
      </c>
    </row>
    <row r="42" spans="1:7" s="208" customFormat="1" ht="16.5">
      <c r="A42" s="244" t="s">
        <v>109</v>
      </c>
      <c r="B42" s="245">
        <v>707</v>
      </c>
      <c r="C42" s="242">
        <v>2177</v>
      </c>
      <c r="D42" s="239">
        <v>1965</v>
      </c>
      <c r="E42" s="239">
        <v>2632</v>
      </c>
      <c r="F42" s="51">
        <f t="shared" si="0"/>
        <v>277.934936350778</v>
      </c>
      <c r="G42" s="51">
        <f t="shared" si="1"/>
        <v>120.900321543408</v>
      </c>
    </row>
    <row r="43" spans="1:7" s="208" customFormat="1" ht="16.5">
      <c r="A43" s="244" t="s">
        <v>110</v>
      </c>
      <c r="B43" s="245">
        <v>1401</v>
      </c>
      <c r="C43" s="242">
        <v>4234</v>
      </c>
      <c r="D43" s="239">
        <v>3275</v>
      </c>
      <c r="E43" s="239">
        <v>175</v>
      </c>
      <c r="F43" s="51">
        <f t="shared" si="0"/>
        <v>233.761598857959</v>
      </c>
      <c r="G43" s="51">
        <f t="shared" si="1"/>
        <v>4.1332073689182796</v>
      </c>
    </row>
    <row r="44" spans="1:7" s="208" customFormat="1" ht="16.5">
      <c r="A44" s="244" t="s">
        <v>111</v>
      </c>
      <c r="B44" s="245">
        <v>8</v>
      </c>
      <c r="C44" s="242">
        <v>250</v>
      </c>
      <c r="D44" s="239">
        <v>2760</v>
      </c>
      <c r="E44" s="239">
        <v>879</v>
      </c>
      <c r="F44" s="51">
        <f t="shared" si="0"/>
        <v>34500</v>
      </c>
      <c r="G44" s="51">
        <f t="shared" si="1"/>
        <v>351.6</v>
      </c>
    </row>
    <row r="45" spans="1:7" s="208" customFormat="1" ht="16.5">
      <c r="A45" s="244" t="s">
        <v>112</v>
      </c>
      <c r="B45" s="245">
        <v>4098</v>
      </c>
      <c r="C45" s="242">
        <v>5727</v>
      </c>
      <c r="D45" s="239">
        <v>5808</v>
      </c>
      <c r="E45" s="239">
        <v>16625</v>
      </c>
      <c r="F45" s="51">
        <f t="shared" si="0"/>
        <v>141.72767203513899</v>
      </c>
      <c r="G45" s="51">
        <f t="shared" si="1"/>
        <v>290.29160118735803</v>
      </c>
    </row>
    <row r="46" spans="1:7" s="208" customFormat="1" ht="16.5">
      <c r="A46" s="244" t="s">
        <v>113</v>
      </c>
      <c r="B46" s="245">
        <v>1522</v>
      </c>
      <c r="C46" s="242">
        <v>282</v>
      </c>
      <c r="D46" s="239">
        <v>298</v>
      </c>
      <c r="E46" s="239">
        <v>21</v>
      </c>
      <c r="F46" s="51">
        <f t="shared" si="0"/>
        <v>19.579500657030199</v>
      </c>
      <c r="G46" s="51">
        <f t="shared" si="1"/>
        <v>7.4468085106383004</v>
      </c>
    </row>
    <row r="47" spans="1:7" s="208" customFormat="1" ht="16.5">
      <c r="A47" s="244" t="s">
        <v>114</v>
      </c>
      <c r="B47" s="245">
        <v>93664</v>
      </c>
      <c r="C47" s="242">
        <v>77423</v>
      </c>
      <c r="D47" s="239">
        <v>49453</v>
      </c>
      <c r="E47" s="239">
        <v>94419</v>
      </c>
      <c r="F47" s="51">
        <f t="shared" si="0"/>
        <v>52.798300307482101</v>
      </c>
      <c r="G47" s="51">
        <f t="shared" si="1"/>
        <v>121.952133087067</v>
      </c>
    </row>
    <row r="48" spans="1:7" s="208" customFormat="1" ht="16.5">
      <c r="A48" s="244" t="s">
        <v>115</v>
      </c>
      <c r="B48" s="245">
        <v>62690</v>
      </c>
      <c r="C48" s="242">
        <v>22539</v>
      </c>
      <c r="D48" s="239">
        <v>26626</v>
      </c>
      <c r="E48" s="239">
        <v>48964</v>
      </c>
      <c r="F48" s="51">
        <f t="shared" si="0"/>
        <v>42.472483649704898</v>
      </c>
      <c r="G48" s="51">
        <f t="shared" si="1"/>
        <v>217.241226318825</v>
      </c>
    </row>
    <row r="49" spans="1:7" s="208" customFormat="1" ht="16.5">
      <c r="A49" s="244" t="s">
        <v>116</v>
      </c>
      <c r="B49" s="245">
        <v>600</v>
      </c>
      <c r="C49" s="242">
        <v>65</v>
      </c>
      <c r="D49" s="239">
        <v>45</v>
      </c>
      <c r="E49" s="239">
        <v>618</v>
      </c>
      <c r="F49" s="51">
        <f t="shared" si="0"/>
        <v>7.5</v>
      </c>
      <c r="G49" s="51">
        <f t="shared" si="1"/>
        <v>950.76923076923094</v>
      </c>
    </row>
    <row r="50" spans="1:7" s="208" customFormat="1" ht="13.5" customHeight="1">
      <c r="A50" s="244" t="s">
        <v>117</v>
      </c>
      <c r="B50" s="245">
        <v>560</v>
      </c>
      <c r="C50" s="242">
        <v>543</v>
      </c>
      <c r="D50" s="239">
        <v>593</v>
      </c>
      <c r="E50" s="239">
        <v>1781</v>
      </c>
      <c r="F50" s="51">
        <f t="shared" si="0"/>
        <v>105.892857142857</v>
      </c>
      <c r="G50" s="51">
        <f t="shared" si="1"/>
        <v>327.99263351749499</v>
      </c>
    </row>
    <row r="51" spans="1:7">
      <c r="A51" s="244" t="s">
        <v>118</v>
      </c>
      <c r="B51" s="245"/>
      <c r="C51" s="242">
        <v>29</v>
      </c>
      <c r="D51" s="239">
        <v>29</v>
      </c>
      <c r="E51" s="239">
        <v>73</v>
      </c>
      <c r="F51" s="51"/>
      <c r="G51" s="51">
        <f t="shared" si="1"/>
        <v>251.72413793103399</v>
      </c>
    </row>
    <row r="52" spans="1:7">
      <c r="A52" s="244" t="s">
        <v>119</v>
      </c>
      <c r="B52" s="245">
        <v>291</v>
      </c>
      <c r="C52" s="242">
        <v>420</v>
      </c>
      <c r="D52" s="239">
        <v>420</v>
      </c>
      <c r="E52" s="239">
        <v>257</v>
      </c>
      <c r="F52" s="51">
        <f t="shared" si="0"/>
        <v>144.32989690721601</v>
      </c>
      <c r="G52" s="51">
        <f t="shared" si="1"/>
        <v>61.190476190476197</v>
      </c>
    </row>
    <row r="53" spans="1:7">
      <c r="A53" s="244" t="s">
        <v>120</v>
      </c>
      <c r="B53" s="245">
        <v>3089</v>
      </c>
      <c r="C53" s="242">
        <v>1095</v>
      </c>
      <c r="D53" s="239">
        <v>5095</v>
      </c>
      <c r="E53" s="239">
        <v>6995</v>
      </c>
      <c r="F53" s="51">
        <f t="shared" si="0"/>
        <v>164.940110067983</v>
      </c>
      <c r="G53" s="51">
        <f t="shared" si="1"/>
        <v>638.81278538812796</v>
      </c>
    </row>
    <row r="54" spans="1:7">
      <c r="A54" s="244" t="s">
        <v>121</v>
      </c>
      <c r="B54" s="245">
        <v>320</v>
      </c>
      <c r="C54" s="242">
        <v>3640</v>
      </c>
      <c r="D54" s="239">
        <v>9618</v>
      </c>
      <c r="E54" s="239">
        <v>990</v>
      </c>
      <c r="F54" s="51">
        <f t="shared" si="0"/>
        <v>3005.625</v>
      </c>
      <c r="G54" s="51">
        <f t="shared" si="1"/>
        <v>27.197802197802201</v>
      </c>
    </row>
    <row r="55" spans="1:7">
      <c r="A55" s="244" t="s">
        <v>122</v>
      </c>
      <c r="B55" s="247"/>
      <c r="C55" s="242">
        <v>1376</v>
      </c>
      <c r="D55" s="239">
        <v>1280</v>
      </c>
      <c r="E55" s="239"/>
      <c r="F55" s="51"/>
      <c r="G55" s="51">
        <f t="shared" si="1"/>
        <v>0</v>
      </c>
    </row>
    <row r="56" spans="1:7">
      <c r="A56" s="246" t="s">
        <v>123</v>
      </c>
      <c r="B56" s="237"/>
      <c r="C56" s="237"/>
      <c r="D56" s="239"/>
      <c r="E56" s="239"/>
      <c r="F56" s="51"/>
      <c r="G56" s="51"/>
    </row>
    <row r="57" spans="1:7">
      <c r="A57" s="236" t="s">
        <v>124</v>
      </c>
      <c r="B57" s="248">
        <v>10400</v>
      </c>
      <c r="C57" s="248">
        <v>50400</v>
      </c>
      <c r="D57" s="248">
        <v>51142</v>
      </c>
      <c r="E57" s="237">
        <v>93000</v>
      </c>
      <c r="F57" s="26">
        <f t="shared" si="0"/>
        <v>491.75</v>
      </c>
      <c r="G57" s="26">
        <f t="shared" si="1"/>
        <v>184.52380952381</v>
      </c>
    </row>
    <row r="58" spans="1:7">
      <c r="A58" s="236" t="s">
        <v>125</v>
      </c>
      <c r="B58" s="248">
        <v>759</v>
      </c>
      <c r="C58" s="248">
        <v>759</v>
      </c>
      <c r="D58" s="248">
        <v>759</v>
      </c>
      <c r="E58" s="237"/>
      <c r="F58" s="26">
        <f t="shared" si="0"/>
        <v>100</v>
      </c>
      <c r="G58" s="26">
        <f t="shared" si="1"/>
        <v>0</v>
      </c>
    </row>
    <row r="59" spans="1:7">
      <c r="A59" s="236" t="s">
        <v>126</v>
      </c>
      <c r="B59" s="248">
        <v>7775</v>
      </c>
      <c r="C59" s="248">
        <v>7775</v>
      </c>
      <c r="D59" s="248">
        <v>7775</v>
      </c>
      <c r="E59" s="237">
        <v>2989</v>
      </c>
      <c r="F59" s="26">
        <f t="shared" si="0"/>
        <v>100</v>
      </c>
      <c r="G59" s="26">
        <f t="shared" si="1"/>
        <v>38.443729903536997</v>
      </c>
    </row>
    <row r="60" spans="1:7">
      <c r="A60" s="236" t="s">
        <v>127</v>
      </c>
      <c r="B60" s="248">
        <v>25300</v>
      </c>
      <c r="C60" s="248">
        <v>12300</v>
      </c>
      <c r="D60" s="248">
        <v>7126</v>
      </c>
      <c r="E60" s="237">
        <v>18300</v>
      </c>
      <c r="F60" s="26">
        <f t="shared" si="0"/>
        <v>28.166007905138301</v>
      </c>
      <c r="G60" s="26">
        <f t="shared" si="1"/>
        <v>148.78048780487799</v>
      </c>
    </row>
  </sheetData>
  <mergeCells count="3">
    <mergeCell ref="A1:G1"/>
    <mergeCell ref="A2:G2"/>
    <mergeCell ref="A3:G3"/>
  </mergeCells>
  <phoneticPr fontId="72" type="noConversion"/>
  <printOptions horizontalCentered="1"/>
  <pageMargins left="0.39370078740157483" right="0.39370078740157483" top="0.78740157480314965" bottom="0.39370078740157483" header="0.11811023622047245" footer="0.31496062992125984"/>
  <pageSetup paperSize="9" scale="69" firstPageNumber="18" orientation="portrait" blackAndWhite="1" useFirstPageNumber="1" r:id="rId1"/>
  <headerFooter differentOddEven="1" alignWithMargins="0">
    <oddFooter>&amp;L- &amp;P -</oddFooter>
    <evenFooter>&amp;R&amp;14- 15 -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"/>
  <sheetViews>
    <sheetView showZeros="0" topLeftCell="B1" workbookViewId="0">
      <selection activeCell="C15" sqref="C15"/>
    </sheetView>
  </sheetViews>
  <sheetFormatPr defaultColWidth="9" defaultRowHeight="15.75"/>
  <cols>
    <col min="1" max="1" width="6.75" style="209" hidden="1" customWidth="1"/>
    <col min="2" max="2" width="30.125" style="210" customWidth="1"/>
    <col min="3" max="5" width="11.625" style="211" customWidth="1"/>
    <col min="6" max="6" width="11.625" style="212" hidden="1" customWidth="1"/>
    <col min="7" max="7" width="10.375" style="212" customWidth="1"/>
    <col min="8" max="8" width="11.375" style="212" customWidth="1"/>
    <col min="9" max="10" width="9" style="212" customWidth="1"/>
    <col min="11" max="16384" width="9" style="212"/>
  </cols>
  <sheetData>
    <row r="1" spans="1:8" ht="20.25" customHeight="1">
      <c r="B1" s="284" t="s">
        <v>128</v>
      </c>
      <c r="C1" s="284"/>
      <c r="D1" s="284"/>
      <c r="E1" s="284"/>
      <c r="F1" s="284"/>
      <c r="G1" s="284"/>
      <c r="H1" s="284"/>
    </row>
    <row r="2" spans="1:8" ht="24">
      <c r="A2" s="213"/>
      <c r="B2" s="305" t="s">
        <v>129</v>
      </c>
      <c r="C2" s="305"/>
      <c r="D2" s="305"/>
      <c r="E2" s="305"/>
      <c r="F2" s="305"/>
      <c r="G2" s="305"/>
      <c r="H2" s="305"/>
    </row>
    <row r="3" spans="1:8" ht="20.25" customHeight="1">
      <c r="A3" s="214"/>
      <c r="B3" s="287" t="s">
        <v>2</v>
      </c>
      <c r="C3" s="287"/>
      <c r="D3" s="287"/>
      <c r="E3" s="287"/>
      <c r="F3" s="287"/>
      <c r="G3" s="287"/>
      <c r="H3" s="287"/>
    </row>
    <row r="4" spans="1:8" ht="33" customHeight="1">
      <c r="A4" s="215" t="s">
        <v>130</v>
      </c>
      <c r="B4" s="216" t="s">
        <v>131</v>
      </c>
      <c r="C4" s="217" t="s">
        <v>4</v>
      </c>
      <c r="D4" s="217" t="s">
        <v>5</v>
      </c>
      <c r="E4" s="217" t="s">
        <v>6</v>
      </c>
      <c r="F4" s="217" t="s">
        <v>7</v>
      </c>
      <c r="G4" s="217" t="s">
        <v>8</v>
      </c>
      <c r="H4" s="217" t="s">
        <v>9</v>
      </c>
    </row>
    <row r="5" spans="1:8" s="208" customFormat="1" ht="19.5" customHeight="1">
      <c r="A5" s="218"/>
      <c r="B5" s="219" t="s">
        <v>132</v>
      </c>
      <c r="C5" s="220">
        <f t="shared" ref="C5:F5" si="0">C6+C9+C10+C12+C11</f>
        <v>21400</v>
      </c>
      <c r="D5" s="220">
        <f t="shared" si="0"/>
        <v>27400</v>
      </c>
      <c r="E5" s="220">
        <f t="shared" si="0"/>
        <v>34721</v>
      </c>
      <c r="F5" s="220">
        <f t="shared" si="0"/>
        <v>42458</v>
      </c>
      <c r="G5" s="221">
        <f>IFERROR(E5/C5,"")*100</f>
        <v>162.24766355140201</v>
      </c>
      <c r="H5" s="26">
        <f>E5/F5*100</f>
        <v>81.777285788308404</v>
      </c>
    </row>
    <row r="6" spans="1:8" s="208" customFormat="1" ht="16.5">
      <c r="A6" s="218"/>
      <c r="B6" s="222" t="s">
        <v>133</v>
      </c>
      <c r="C6" s="220">
        <f t="shared" ref="C6:F6" si="1">C8+C7</f>
        <v>11000</v>
      </c>
      <c r="D6" s="220">
        <f t="shared" si="1"/>
        <v>17000</v>
      </c>
      <c r="E6" s="220">
        <f t="shared" si="1"/>
        <v>21636</v>
      </c>
      <c r="F6" s="220">
        <f t="shared" si="1"/>
        <v>16197</v>
      </c>
      <c r="G6" s="223">
        <f t="shared" ref="G6:G9" si="2">IFERROR(E6/C6,"")*100</f>
        <v>196.690909090909</v>
      </c>
      <c r="H6" s="51">
        <f t="shared" ref="H6:H11" si="3">E6/F6*100</f>
        <v>133.58029264678601</v>
      </c>
    </row>
    <row r="7" spans="1:8" s="208" customFormat="1" ht="16.5">
      <c r="A7" s="218"/>
      <c r="B7" s="224" t="s">
        <v>134</v>
      </c>
      <c r="C7" s="225"/>
      <c r="D7" s="225"/>
      <c r="E7" s="225"/>
      <c r="F7" s="225"/>
      <c r="G7" s="223"/>
      <c r="H7" s="51"/>
    </row>
    <row r="8" spans="1:8" s="208" customFormat="1" ht="16.5">
      <c r="A8" s="218"/>
      <c r="B8" s="224" t="s">
        <v>135</v>
      </c>
      <c r="C8" s="226">
        <v>11000</v>
      </c>
      <c r="D8" s="226">
        <v>17000</v>
      </c>
      <c r="E8" s="226">
        <v>21636</v>
      </c>
      <c r="F8" s="226">
        <v>16197</v>
      </c>
      <c r="G8" s="223">
        <f t="shared" si="2"/>
        <v>196.690909090909</v>
      </c>
      <c r="H8" s="51">
        <f t="shared" si="3"/>
        <v>133.58029264678601</v>
      </c>
    </row>
    <row r="9" spans="1:8" s="208" customFormat="1" ht="16.5">
      <c r="A9" s="218"/>
      <c r="B9" s="222" t="s">
        <v>136</v>
      </c>
      <c r="C9" s="227">
        <v>10400</v>
      </c>
      <c r="D9" s="227">
        <v>10400</v>
      </c>
      <c r="E9" s="227">
        <v>10865</v>
      </c>
      <c r="F9" s="228">
        <v>17727</v>
      </c>
      <c r="G9" s="223">
        <f t="shared" si="2"/>
        <v>104.471153846154</v>
      </c>
      <c r="H9" s="51">
        <f t="shared" si="3"/>
        <v>61.290686523382398</v>
      </c>
    </row>
    <row r="10" spans="1:8" s="208" customFormat="1" ht="16.5">
      <c r="A10" s="218"/>
      <c r="B10" s="222" t="s">
        <v>137</v>
      </c>
      <c r="C10" s="227"/>
      <c r="D10" s="227"/>
      <c r="E10" s="227">
        <v>250</v>
      </c>
      <c r="F10" s="227">
        <v>759</v>
      </c>
      <c r="G10" s="223"/>
      <c r="H10" s="51">
        <f t="shared" si="3"/>
        <v>32.938076416337303</v>
      </c>
    </row>
    <row r="11" spans="1:8" s="208" customFormat="1" ht="16.5">
      <c r="A11" s="218"/>
      <c r="B11" s="222" t="s">
        <v>138</v>
      </c>
      <c r="C11" s="227"/>
      <c r="D11" s="227"/>
      <c r="E11" s="227">
        <v>148</v>
      </c>
      <c r="F11" s="227">
        <v>7775</v>
      </c>
      <c r="G11" s="223"/>
      <c r="H11" s="51">
        <f t="shared" si="3"/>
        <v>1.9035369774919599</v>
      </c>
    </row>
    <row r="12" spans="1:8">
      <c r="A12" s="229"/>
      <c r="B12" s="222" t="s">
        <v>139</v>
      </c>
      <c r="C12" s="227"/>
      <c r="D12" s="227"/>
      <c r="E12" s="227">
        <v>1822</v>
      </c>
      <c r="F12" s="227"/>
      <c r="G12" s="230"/>
      <c r="H12" s="43"/>
    </row>
    <row r="13" spans="1:8">
      <c r="A13" s="229"/>
    </row>
  </sheetData>
  <mergeCells count="3">
    <mergeCell ref="B1:H1"/>
    <mergeCell ref="B2:H2"/>
    <mergeCell ref="B3:H3"/>
  </mergeCells>
  <phoneticPr fontId="72" type="noConversion"/>
  <printOptions horizontalCentered="1"/>
  <pageMargins left="0" right="0" top="0.98425196850393704" bottom="0.78740157480314965" header="0.11811023622047245" footer="0.31496062992125984"/>
  <pageSetup paperSize="9" firstPageNumber="19" orientation="portrait" blackAndWhite="1" useFirstPageNumber="1" r:id="rId1"/>
  <headerFooter alignWithMargins="0">
    <oddFooter>&amp;R- &amp;P -</oddFooter>
    <evenFooter>&amp;L－ &amp;P －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45"/>
  <sheetViews>
    <sheetView workbookViewId="0">
      <selection activeCell="A2" sqref="A2:E2"/>
    </sheetView>
  </sheetViews>
  <sheetFormatPr defaultColWidth="9" defaultRowHeight="15"/>
  <cols>
    <col min="1" max="1" width="29" style="197" customWidth="1"/>
    <col min="2" max="5" width="15.125" style="197" customWidth="1"/>
    <col min="6" max="6" width="9" style="197" customWidth="1"/>
    <col min="7" max="7" width="9" style="197"/>
    <col min="8" max="10" width="9" style="197" hidden="1" customWidth="1"/>
    <col min="11" max="16382" width="9" style="197"/>
  </cols>
  <sheetData>
    <row r="1" spans="1:5" ht="18" customHeight="1">
      <c r="A1" s="22" t="s">
        <v>140</v>
      </c>
    </row>
    <row r="2" spans="1:5" ht="41.1" customHeight="1">
      <c r="A2" s="306" t="s">
        <v>141</v>
      </c>
      <c r="B2" s="306"/>
      <c r="C2" s="306"/>
      <c r="D2" s="306"/>
      <c r="E2" s="306"/>
    </row>
    <row r="3" spans="1:5" ht="15.75" customHeight="1">
      <c r="A3" s="198"/>
      <c r="B3" s="198"/>
      <c r="C3" s="199"/>
      <c r="D3" s="199"/>
      <c r="E3" s="200" t="s">
        <v>2</v>
      </c>
    </row>
    <row r="4" spans="1:5" ht="15.75" customHeight="1">
      <c r="A4" s="308" t="s">
        <v>142</v>
      </c>
      <c r="B4" s="310" t="s">
        <v>143</v>
      </c>
      <c r="C4" s="307" t="s">
        <v>144</v>
      </c>
      <c r="D4" s="307"/>
      <c r="E4" s="307"/>
    </row>
    <row r="5" spans="1:5" s="196" customFormat="1" ht="27">
      <c r="A5" s="309"/>
      <c r="B5" s="311"/>
      <c r="C5" s="201" t="s">
        <v>145</v>
      </c>
      <c r="D5" s="202" t="s">
        <v>146</v>
      </c>
      <c r="E5" s="202" t="s">
        <v>147</v>
      </c>
    </row>
    <row r="6" spans="1:5" s="196" customFormat="1" ht="15.75" customHeight="1">
      <c r="A6" s="203" t="s">
        <v>148</v>
      </c>
      <c r="B6" s="204">
        <f>SUM(B7:B45)</f>
        <v>77559.853774999996</v>
      </c>
      <c r="C6" s="204">
        <f>D6+E6</f>
        <v>147973.616439</v>
      </c>
      <c r="D6" s="204">
        <f>SUM(D7:D45)</f>
        <v>131933.67357099999</v>
      </c>
      <c r="E6" s="204">
        <f>SUM(E7:E45)</f>
        <v>16039.942868</v>
      </c>
    </row>
    <row r="7" spans="1:5" s="196" customFormat="1" ht="15.75" customHeight="1">
      <c r="A7" s="205" t="s">
        <v>149</v>
      </c>
      <c r="B7" s="206">
        <v>2457.4989869999999</v>
      </c>
      <c r="C7" s="204">
        <f t="shared" ref="C7:C45" si="0">D7+E7</f>
        <v>4636.3525449999997</v>
      </c>
      <c r="D7" s="207">
        <v>4252.0228049999996</v>
      </c>
      <c r="E7" s="207">
        <v>384.32974000000002</v>
      </c>
    </row>
    <row r="8" spans="1:5" s="196" customFormat="1" ht="15.75" customHeight="1">
      <c r="A8" s="205" t="s">
        <v>150</v>
      </c>
      <c r="B8" s="206">
        <v>2396.6243159999999</v>
      </c>
      <c r="C8" s="204">
        <f t="shared" si="0"/>
        <v>4561.8039429999999</v>
      </c>
      <c r="D8" s="207">
        <v>4258.3683209999999</v>
      </c>
      <c r="E8" s="207">
        <v>303.43562200000002</v>
      </c>
    </row>
    <row r="9" spans="1:5" s="196" customFormat="1" ht="15.75" customHeight="1">
      <c r="A9" s="205" t="s">
        <v>151</v>
      </c>
      <c r="B9" s="206">
        <v>5983.3967050000001</v>
      </c>
      <c r="C9" s="204">
        <f t="shared" si="0"/>
        <v>9520.7795409999999</v>
      </c>
      <c r="D9" s="207">
        <v>8809.0629410000001</v>
      </c>
      <c r="E9" s="207">
        <v>711.71659999999997</v>
      </c>
    </row>
    <row r="10" spans="1:5" s="196" customFormat="1" ht="15.75" customHeight="1">
      <c r="A10" s="205" t="s">
        <v>152</v>
      </c>
      <c r="B10" s="206">
        <v>3840.2986550000001</v>
      </c>
      <c r="C10" s="204">
        <f t="shared" si="0"/>
        <v>7449.0488869999999</v>
      </c>
      <c r="D10" s="207">
        <v>6491.9558870000001</v>
      </c>
      <c r="E10" s="207">
        <v>957.09299999999996</v>
      </c>
    </row>
    <row r="11" spans="1:5" s="196" customFormat="1" ht="15.75" customHeight="1">
      <c r="A11" s="205" t="s">
        <v>153</v>
      </c>
      <c r="B11" s="206">
        <v>2045.3696110000001</v>
      </c>
      <c r="C11" s="204">
        <f t="shared" si="0"/>
        <v>3644.884654</v>
      </c>
      <c r="D11" s="207">
        <v>2660.4206359999998</v>
      </c>
      <c r="E11" s="207">
        <v>984.46401800000001</v>
      </c>
    </row>
    <row r="12" spans="1:5" s="196" customFormat="1" ht="15.75" customHeight="1">
      <c r="A12" s="205" t="s">
        <v>154</v>
      </c>
      <c r="B12" s="206">
        <v>3035.0155420000001</v>
      </c>
      <c r="C12" s="204">
        <f t="shared" si="0"/>
        <v>4143.3509059999997</v>
      </c>
      <c r="D12" s="207">
        <v>3862.8040059999998</v>
      </c>
      <c r="E12" s="207">
        <v>280.54689999999999</v>
      </c>
    </row>
    <row r="13" spans="1:5" s="196" customFormat="1" ht="15.75" customHeight="1">
      <c r="A13" s="205" t="s">
        <v>155</v>
      </c>
      <c r="B13" s="206">
        <v>2043.443759</v>
      </c>
      <c r="C13" s="204">
        <f t="shared" si="0"/>
        <v>2863.0595659999999</v>
      </c>
      <c r="D13" s="207">
        <v>2732.9310110000001</v>
      </c>
      <c r="E13" s="207">
        <v>130.12855500000001</v>
      </c>
    </row>
    <row r="14" spans="1:5" s="196" customFormat="1" ht="15.75" customHeight="1">
      <c r="A14" s="205" t="s">
        <v>156</v>
      </c>
      <c r="B14" s="206">
        <v>2038.7611730000001</v>
      </c>
      <c r="C14" s="204">
        <f t="shared" si="0"/>
        <v>3569.5360820000001</v>
      </c>
      <c r="D14" s="207">
        <v>3189.9125819999999</v>
      </c>
      <c r="E14" s="207">
        <v>379.62349999999998</v>
      </c>
    </row>
    <row r="15" spans="1:5" s="196" customFormat="1" ht="15.75" customHeight="1">
      <c r="A15" s="205" t="s">
        <v>157</v>
      </c>
      <c r="B15" s="206">
        <v>2141.4301220000002</v>
      </c>
      <c r="C15" s="204">
        <f t="shared" si="0"/>
        <v>3426.1555279999998</v>
      </c>
      <c r="D15" s="207">
        <v>3201.730583</v>
      </c>
      <c r="E15" s="207">
        <v>224.42494500000001</v>
      </c>
    </row>
    <row r="16" spans="1:5" s="196" customFormat="1" ht="15.75" customHeight="1">
      <c r="A16" s="205" t="s">
        <v>158</v>
      </c>
      <c r="B16" s="206">
        <v>2787.3141099999998</v>
      </c>
      <c r="C16" s="204">
        <f t="shared" si="0"/>
        <v>4093.3167149999999</v>
      </c>
      <c r="D16" s="207">
        <v>3835.4112220000002</v>
      </c>
      <c r="E16" s="207">
        <v>257.90549299999998</v>
      </c>
    </row>
    <row r="17" spans="1:5" s="196" customFormat="1" ht="15.75" customHeight="1">
      <c r="A17" s="205" t="s">
        <v>159</v>
      </c>
      <c r="B17" s="206">
        <v>2253.0546210000002</v>
      </c>
      <c r="C17" s="204">
        <f t="shared" si="0"/>
        <v>4544.3432599999996</v>
      </c>
      <c r="D17" s="207">
        <v>3833.4463599999999</v>
      </c>
      <c r="E17" s="207">
        <v>710.89689999999996</v>
      </c>
    </row>
    <row r="18" spans="1:5" s="196" customFormat="1" ht="15.75" customHeight="1">
      <c r="A18" s="205" t="s">
        <v>160</v>
      </c>
      <c r="B18" s="206">
        <v>2448.353631</v>
      </c>
      <c r="C18" s="204">
        <f t="shared" si="0"/>
        <v>4091.4470780000001</v>
      </c>
      <c r="D18" s="207">
        <v>3875.1709350000001</v>
      </c>
      <c r="E18" s="207">
        <v>216.27614299999999</v>
      </c>
    </row>
    <row r="19" spans="1:5" s="196" customFormat="1" ht="15.75" customHeight="1">
      <c r="A19" s="205" t="s">
        <v>161</v>
      </c>
      <c r="B19" s="206">
        <v>2692.1601609999998</v>
      </c>
      <c r="C19" s="204">
        <f t="shared" si="0"/>
        <v>4654.9787740000002</v>
      </c>
      <c r="D19" s="207">
        <v>4238.6932619999998</v>
      </c>
      <c r="E19" s="207">
        <v>416.28551199999998</v>
      </c>
    </row>
    <row r="20" spans="1:5" s="196" customFormat="1" ht="15.75" customHeight="1">
      <c r="A20" s="205" t="s">
        <v>162</v>
      </c>
      <c r="B20" s="206">
        <v>1913.6436309999999</v>
      </c>
      <c r="C20" s="204">
        <f t="shared" si="0"/>
        <v>3317.6203890000002</v>
      </c>
      <c r="D20" s="207">
        <v>3169.2494889999998</v>
      </c>
      <c r="E20" s="207">
        <v>148.37090000000001</v>
      </c>
    </row>
    <row r="21" spans="1:5" s="196" customFormat="1" ht="15.75" customHeight="1">
      <c r="A21" s="205" t="s">
        <v>163</v>
      </c>
      <c r="B21" s="206">
        <v>2822.5388870000002</v>
      </c>
      <c r="C21" s="204">
        <f t="shared" si="0"/>
        <v>5713.0201200000001</v>
      </c>
      <c r="D21" s="207">
        <v>4214.8343180000002</v>
      </c>
      <c r="E21" s="207">
        <v>1498.185802</v>
      </c>
    </row>
    <row r="22" spans="1:5" s="196" customFormat="1" ht="15.75" customHeight="1">
      <c r="A22" s="205" t="s">
        <v>164</v>
      </c>
      <c r="B22" s="206">
        <v>1823.3562199999999</v>
      </c>
      <c r="C22" s="204">
        <f t="shared" si="0"/>
        <v>3213.3613369999998</v>
      </c>
      <c r="D22" s="207">
        <v>2768.7940370000001</v>
      </c>
      <c r="E22" s="207">
        <v>444.56729999999999</v>
      </c>
    </row>
    <row r="23" spans="1:5" s="196" customFormat="1" ht="15.75" customHeight="1">
      <c r="A23" s="205" t="s">
        <v>165</v>
      </c>
      <c r="B23" s="206">
        <v>2328.531923</v>
      </c>
      <c r="C23" s="204">
        <f t="shared" si="0"/>
        <v>4345.5464890000003</v>
      </c>
      <c r="D23" s="207">
        <v>3893.1558890000001</v>
      </c>
      <c r="E23" s="207">
        <v>452.39060000000001</v>
      </c>
    </row>
    <row r="24" spans="1:5" s="196" customFormat="1" ht="15.75" customHeight="1">
      <c r="A24" s="205" t="s">
        <v>166</v>
      </c>
      <c r="B24" s="206">
        <v>2746.213397</v>
      </c>
      <c r="C24" s="204">
        <f t="shared" si="0"/>
        <v>4249.9921649999997</v>
      </c>
      <c r="D24" s="207">
        <v>3885.0838469999999</v>
      </c>
      <c r="E24" s="207">
        <v>364.90831800000001</v>
      </c>
    </row>
    <row r="25" spans="1:5" s="196" customFormat="1" ht="15.75" customHeight="1">
      <c r="A25" s="205" t="s">
        <v>167</v>
      </c>
      <c r="B25" s="206">
        <v>1277.645673</v>
      </c>
      <c r="C25" s="204">
        <f t="shared" si="0"/>
        <v>8503.0699420000001</v>
      </c>
      <c r="D25" s="207">
        <v>8257.5647470000004</v>
      </c>
      <c r="E25" s="207">
        <v>245.50519499999999</v>
      </c>
    </row>
    <row r="26" spans="1:5" s="196" customFormat="1" ht="15.75" customHeight="1">
      <c r="A26" s="205" t="s">
        <v>168</v>
      </c>
      <c r="B26" s="206">
        <v>1383.3682060000001</v>
      </c>
      <c r="C26" s="204">
        <f t="shared" si="0"/>
        <v>2160.4944390000001</v>
      </c>
      <c r="D26" s="207">
        <v>1993.484839</v>
      </c>
      <c r="E26" s="207">
        <v>167.00960000000001</v>
      </c>
    </row>
    <row r="27" spans="1:5" s="196" customFormat="1" ht="15.75" customHeight="1">
      <c r="A27" s="205" t="s">
        <v>169</v>
      </c>
      <c r="B27" s="206">
        <v>1673.1377460000001</v>
      </c>
      <c r="C27" s="204">
        <f t="shared" si="0"/>
        <v>3428.0079249999999</v>
      </c>
      <c r="D27" s="207">
        <v>3097.839125</v>
      </c>
      <c r="E27" s="207">
        <v>330.16879999999998</v>
      </c>
    </row>
    <row r="28" spans="1:5" s="196" customFormat="1" ht="15.75" customHeight="1">
      <c r="A28" s="205" t="s">
        <v>170</v>
      </c>
      <c r="B28" s="206">
        <v>1660.9342650000001</v>
      </c>
      <c r="C28" s="204">
        <f t="shared" si="0"/>
        <v>3300.1350980000002</v>
      </c>
      <c r="D28" s="207">
        <v>2905.8133979999998</v>
      </c>
      <c r="E28" s="207">
        <v>394.32170000000002</v>
      </c>
    </row>
    <row r="29" spans="1:5" s="196" customFormat="1" ht="15.75" customHeight="1">
      <c r="A29" s="205" t="s">
        <v>171</v>
      </c>
      <c r="B29" s="206">
        <v>1308.047296</v>
      </c>
      <c r="C29" s="204">
        <f t="shared" si="0"/>
        <v>3514.726971</v>
      </c>
      <c r="D29" s="207">
        <v>2605.3951849999999</v>
      </c>
      <c r="E29" s="207">
        <v>909.33178599999997</v>
      </c>
    </row>
    <row r="30" spans="1:5" s="196" customFormat="1" ht="15.75" customHeight="1">
      <c r="A30" s="205" t="s">
        <v>172</v>
      </c>
      <c r="B30" s="206">
        <v>1446.2804960000001</v>
      </c>
      <c r="C30" s="204">
        <f t="shared" si="0"/>
        <v>2589.4529969999999</v>
      </c>
      <c r="D30" s="207">
        <v>2322.745676</v>
      </c>
      <c r="E30" s="207">
        <v>266.70732099999998</v>
      </c>
    </row>
    <row r="31" spans="1:5" s="196" customFormat="1" ht="15.75" customHeight="1">
      <c r="A31" s="205" t="s">
        <v>173</v>
      </c>
      <c r="B31" s="206">
        <v>1597.326648</v>
      </c>
      <c r="C31" s="204">
        <f t="shared" si="0"/>
        <v>2510.1135509999999</v>
      </c>
      <c r="D31" s="207">
        <v>2380.4594510000002</v>
      </c>
      <c r="E31" s="207">
        <v>129.6541</v>
      </c>
    </row>
    <row r="32" spans="1:5" s="196" customFormat="1" ht="15.75" customHeight="1">
      <c r="A32" s="205" t="s">
        <v>174</v>
      </c>
      <c r="B32" s="206">
        <v>1475.8157309999999</v>
      </c>
      <c r="C32" s="204">
        <f t="shared" si="0"/>
        <v>2237.4116749999998</v>
      </c>
      <c r="D32" s="207">
        <v>2172.7264749999999</v>
      </c>
      <c r="E32" s="207">
        <v>64.685199999999995</v>
      </c>
    </row>
    <row r="33" spans="1:5" s="196" customFormat="1" ht="15.75" customHeight="1">
      <c r="A33" s="205" t="s">
        <v>175</v>
      </c>
      <c r="B33" s="206">
        <v>1271.6855029999999</v>
      </c>
      <c r="C33" s="204">
        <f t="shared" si="0"/>
        <v>2255.537077</v>
      </c>
      <c r="D33" s="207">
        <v>2007.5284039999999</v>
      </c>
      <c r="E33" s="207">
        <v>248.00867299999999</v>
      </c>
    </row>
    <row r="34" spans="1:5" s="196" customFormat="1" ht="15.75" customHeight="1">
      <c r="A34" s="205" t="s">
        <v>176</v>
      </c>
      <c r="B34" s="206">
        <v>1136.4658879999999</v>
      </c>
      <c r="C34" s="204">
        <f t="shared" si="0"/>
        <v>6287.836405</v>
      </c>
      <c r="D34" s="207">
        <v>5849.1503659999998</v>
      </c>
      <c r="E34" s="207">
        <v>438.68603899999999</v>
      </c>
    </row>
    <row r="35" spans="1:5" s="196" customFormat="1" ht="15.75" customHeight="1">
      <c r="A35" s="205" t="s">
        <v>177</v>
      </c>
      <c r="B35" s="206">
        <v>1346.6071010000001</v>
      </c>
      <c r="C35" s="204">
        <f t="shared" si="0"/>
        <v>2315.1542509999999</v>
      </c>
      <c r="D35" s="207">
        <v>2246.6645509999998</v>
      </c>
      <c r="E35" s="207">
        <v>68.489699999999999</v>
      </c>
    </row>
    <row r="36" spans="1:5" s="196" customFormat="1" ht="15.75" customHeight="1">
      <c r="A36" s="205" t="s">
        <v>178</v>
      </c>
      <c r="B36" s="206">
        <v>1051.893988</v>
      </c>
      <c r="C36" s="204">
        <f t="shared" si="0"/>
        <v>2434.0332669999998</v>
      </c>
      <c r="D36" s="207">
        <v>2109.7722669999998</v>
      </c>
      <c r="E36" s="207">
        <v>324.26100000000002</v>
      </c>
    </row>
    <row r="37" spans="1:5" s="196" customFormat="1" ht="15.75" customHeight="1">
      <c r="A37" s="205" t="s">
        <v>179</v>
      </c>
      <c r="B37" s="206">
        <v>1432.8424170000001</v>
      </c>
      <c r="C37" s="204">
        <f t="shared" si="0"/>
        <v>2783.176649</v>
      </c>
      <c r="D37" s="207">
        <v>2436.4328770000002</v>
      </c>
      <c r="E37" s="207">
        <v>346.74377199999998</v>
      </c>
    </row>
    <row r="38" spans="1:5" s="196" customFormat="1" ht="15.75" customHeight="1">
      <c r="A38" s="205" t="s">
        <v>180</v>
      </c>
      <c r="B38" s="206">
        <v>1450.4652880000001</v>
      </c>
      <c r="C38" s="204">
        <f t="shared" si="0"/>
        <v>2939.0650999999998</v>
      </c>
      <c r="D38" s="207">
        <v>2469.99809</v>
      </c>
      <c r="E38" s="207">
        <v>469.06700999999998</v>
      </c>
    </row>
    <row r="39" spans="1:5" s="196" customFormat="1" ht="15.75" customHeight="1">
      <c r="A39" s="205" t="s">
        <v>181</v>
      </c>
      <c r="B39" s="206">
        <v>1435.5806600000001</v>
      </c>
      <c r="C39" s="204">
        <f t="shared" si="0"/>
        <v>2698.710889</v>
      </c>
      <c r="D39" s="207">
        <v>2365.1124629999999</v>
      </c>
      <c r="E39" s="207">
        <v>333.59842600000002</v>
      </c>
    </row>
    <row r="40" spans="1:5" s="196" customFormat="1" ht="15.75" customHeight="1">
      <c r="A40" s="205" t="s">
        <v>182</v>
      </c>
      <c r="B40" s="206">
        <v>1735.7875759999999</v>
      </c>
      <c r="C40" s="204">
        <f t="shared" si="0"/>
        <v>2846.1302169999999</v>
      </c>
      <c r="D40" s="207">
        <v>2729.7286170000002</v>
      </c>
      <c r="E40" s="207">
        <v>116.4016</v>
      </c>
    </row>
    <row r="41" spans="1:5" s="196" customFormat="1" ht="15.75" customHeight="1">
      <c r="A41" s="205" t="s">
        <v>183</v>
      </c>
      <c r="B41" s="206">
        <v>1694.659717</v>
      </c>
      <c r="C41" s="204">
        <f t="shared" si="0"/>
        <v>3897.1085720000001</v>
      </c>
      <c r="D41" s="207">
        <v>2939.7599869999999</v>
      </c>
      <c r="E41" s="207">
        <v>957.34858499999996</v>
      </c>
    </row>
    <row r="42" spans="1:5" s="196" customFormat="1" ht="15.75" customHeight="1">
      <c r="A42" s="205" t="s">
        <v>184</v>
      </c>
      <c r="B42" s="206">
        <v>1024.516382</v>
      </c>
      <c r="C42" s="204">
        <f t="shared" si="0"/>
        <v>1989.6811729999999</v>
      </c>
      <c r="D42" s="207">
        <v>1696.0408729999999</v>
      </c>
      <c r="E42" s="207">
        <v>293.64030000000002</v>
      </c>
    </row>
    <row r="43" spans="1:5" s="196" customFormat="1" ht="15.75" customHeight="1">
      <c r="A43" s="205" t="s">
        <v>185</v>
      </c>
      <c r="B43" s="206">
        <v>1307.0648160000001</v>
      </c>
      <c r="C43" s="204">
        <f t="shared" si="0"/>
        <v>2080.4123169999998</v>
      </c>
      <c r="D43" s="207">
        <v>1801.376084</v>
      </c>
      <c r="E43" s="207">
        <v>279.03623299999998</v>
      </c>
    </row>
    <row r="44" spans="1:5" s="196" customFormat="1" ht="15.75" customHeight="1">
      <c r="A44" s="205" t="s">
        <v>186</v>
      </c>
      <c r="B44" s="206">
        <v>1441.722927</v>
      </c>
      <c r="C44" s="204">
        <f t="shared" si="0"/>
        <v>2357.7599449999998</v>
      </c>
      <c r="D44" s="207">
        <v>1691.0319649999999</v>
      </c>
      <c r="E44" s="207">
        <v>666.72798</v>
      </c>
    </row>
    <row r="45" spans="1:5">
      <c r="A45" s="205" t="s">
        <v>187</v>
      </c>
      <c r="B45" s="206">
        <v>1611</v>
      </c>
      <c r="C45" s="204">
        <f t="shared" si="0"/>
        <v>2807</v>
      </c>
      <c r="D45" s="207">
        <v>2682</v>
      </c>
      <c r="E45" s="207">
        <v>125</v>
      </c>
    </row>
  </sheetData>
  <mergeCells count="4">
    <mergeCell ref="A2:E2"/>
    <mergeCell ref="C4:E4"/>
    <mergeCell ref="A4:A5"/>
    <mergeCell ref="B4:B5"/>
  </mergeCells>
  <phoneticPr fontId="72" type="noConversion"/>
  <printOptions horizontalCentered="1"/>
  <pageMargins left="0.39370078740157483" right="0.39370078740157483" top="0.78740157480314965" bottom="0.39370078740157483" header="0.31496062992125984" footer="0.31496062992125984"/>
  <pageSetup paperSize="9" firstPageNumber="20" fitToHeight="0" orientation="portrait" blackAndWhite="1" useFirstPageNumber="1" r:id="rId1"/>
  <headerFooter>
    <oddFooter>&amp;L-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workbookViewId="0">
      <selection activeCell="C56" sqref="C56"/>
    </sheetView>
  </sheetViews>
  <sheetFormatPr defaultColWidth="9" defaultRowHeight="13.5"/>
  <cols>
    <col min="1" max="1" width="89.875" style="176" customWidth="1"/>
    <col min="2" max="2" width="10.75" style="177" customWidth="1"/>
    <col min="3" max="5" width="10.75" style="178" customWidth="1"/>
    <col min="6" max="7" width="9" style="177"/>
    <col min="8" max="10" width="9" style="177" hidden="1" customWidth="1"/>
    <col min="11" max="16384" width="9" style="177"/>
  </cols>
  <sheetData>
    <row r="1" spans="1:5" ht="18.75">
      <c r="A1" s="22" t="s">
        <v>188</v>
      </c>
      <c r="B1" s="22"/>
      <c r="C1" s="22"/>
      <c r="D1" s="22"/>
    </row>
    <row r="2" spans="1:5" ht="27">
      <c r="A2" s="312" t="s">
        <v>189</v>
      </c>
      <c r="B2" s="312"/>
      <c r="C2" s="312"/>
      <c r="D2" s="312"/>
      <c r="E2" s="312"/>
    </row>
    <row r="3" spans="1:5" ht="15">
      <c r="A3" s="179"/>
      <c r="B3" s="180"/>
      <c r="C3" s="181"/>
      <c r="D3" s="313" t="s">
        <v>2</v>
      </c>
      <c r="E3" s="313"/>
    </row>
    <row r="4" spans="1:5" ht="23.1" customHeight="1">
      <c r="A4" s="315" t="s">
        <v>131</v>
      </c>
      <c r="B4" s="315" t="s">
        <v>190</v>
      </c>
      <c r="C4" s="314" t="s">
        <v>144</v>
      </c>
      <c r="D4" s="314"/>
      <c r="E4" s="314"/>
    </row>
    <row r="5" spans="1:5" ht="33" customHeight="1">
      <c r="A5" s="316"/>
      <c r="B5" s="316"/>
      <c r="C5" s="182" t="s">
        <v>145</v>
      </c>
      <c r="D5" s="183" t="s">
        <v>146</v>
      </c>
      <c r="E5" s="183" t="s">
        <v>147</v>
      </c>
    </row>
    <row r="6" spans="1:5" ht="23.25" customHeight="1">
      <c r="A6" s="184" t="s">
        <v>148</v>
      </c>
      <c r="B6" s="185">
        <f>SUM(B7,B32)</f>
        <v>77870</v>
      </c>
      <c r="C6" s="185">
        <f>SUM(D6:E6)</f>
        <v>147974</v>
      </c>
      <c r="D6" s="186">
        <f>SUM(D7,D32)</f>
        <v>131934</v>
      </c>
      <c r="E6" s="186">
        <f>SUM(E7,E32)</f>
        <v>16040</v>
      </c>
    </row>
    <row r="7" spans="1:5" ht="23.25" customHeight="1">
      <c r="A7" s="187" t="s">
        <v>191</v>
      </c>
      <c r="B7" s="185">
        <f>SUM(B8:B31)</f>
        <v>77560</v>
      </c>
      <c r="C7" s="185">
        <f>SUM(C8:C31)</f>
        <v>89257</v>
      </c>
      <c r="D7" s="185">
        <f>SUM(D8:D31)</f>
        <v>85129</v>
      </c>
      <c r="E7" s="185">
        <f>SUM(E8:E31)</f>
        <v>4128</v>
      </c>
    </row>
    <row r="8" spans="1:5" ht="23.25" customHeight="1">
      <c r="A8" s="188" t="s">
        <v>192</v>
      </c>
      <c r="B8" s="189">
        <v>34244</v>
      </c>
      <c r="C8" s="185">
        <f t="shared" ref="C8:C31" si="0">SUM(D8:E8)</f>
        <v>33369</v>
      </c>
      <c r="D8" s="190">
        <v>33369</v>
      </c>
      <c r="E8" s="190"/>
    </row>
    <row r="9" spans="1:5" ht="23.25" customHeight="1">
      <c r="A9" s="188" t="s">
        <v>193</v>
      </c>
      <c r="B9" s="191">
        <v>918</v>
      </c>
      <c r="C9" s="185">
        <f t="shared" si="0"/>
        <v>268</v>
      </c>
      <c r="D9" s="190">
        <v>268</v>
      </c>
      <c r="E9" s="190"/>
    </row>
    <row r="10" spans="1:5" ht="23.25" customHeight="1">
      <c r="A10" s="188" t="s">
        <v>194</v>
      </c>
      <c r="B10" s="189">
        <v>580</v>
      </c>
      <c r="C10" s="185">
        <f t="shared" si="0"/>
        <v>294</v>
      </c>
      <c r="D10" s="190">
        <v>294</v>
      </c>
      <c r="E10" s="190"/>
    </row>
    <row r="11" spans="1:5" ht="23.25" customHeight="1">
      <c r="A11" s="188" t="s">
        <v>195</v>
      </c>
      <c r="B11" s="189"/>
      <c r="C11" s="185">
        <f t="shared" si="0"/>
        <v>391</v>
      </c>
      <c r="D11" s="190">
        <f>221+81+89</f>
        <v>391</v>
      </c>
      <c r="E11" s="190"/>
    </row>
    <row r="12" spans="1:5" ht="23.25" customHeight="1">
      <c r="A12" s="188" t="s">
        <v>196</v>
      </c>
      <c r="B12" s="191">
        <v>106</v>
      </c>
      <c r="C12" s="185">
        <f t="shared" si="0"/>
        <v>2389</v>
      </c>
      <c r="D12" s="190">
        <v>2011</v>
      </c>
      <c r="E12" s="190">
        <v>378</v>
      </c>
    </row>
    <row r="13" spans="1:5" ht="23.25" customHeight="1">
      <c r="A13" s="188" t="s">
        <v>197</v>
      </c>
      <c r="B13" s="189">
        <v>948</v>
      </c>
      <c r="C13" s="185">
        <f t="shared" si="0"/>
        <v>946</v>
      </c>
      <c r="D13" s="190">
        <v>946</v>
      </c>
      <c r="E13" s="190"/>
    </row>
    <row r="14" spans="1:5" ht="23.25" customHeight="1">
      <c r="A14" s="188" t="s">
        <v>198</v>
      </c>
      <c r="B14" s="189">
        <v>964</v>
      </c>
      <c r="C14" s="185">
        <f t="shared" si="0"/>
        <v>656</v>
      </c>
      <c r="D14" s="190">
        <v>656</v>
      </c>
      <c r="E14" s="190"/>
    </row>
    <row r="15" spans="1:5" ht="23.25" customHeight="1">
      <c r="A15" s="188" t="s">
        <v>199</v>
      </c>
      <c r="B15" s="189">
        <v>7332</v>
      </c>
      <c r="C15" s="185">
        <f t="shared" si="0"/>
        <v>6100</v>
      </c>
      <c r="D15" s="190">
        <v>6100</v>
      </c>
      <c r="E15" s="190"/>
    </row>
    <row r="16" spans="1:5" ht="23.25" customHeight="1">
      <c r="A16" s="188" t="s">
        <v>200</v>
      </c>
      <c r="B16" s="189">
        <v>159</v>
      </c>
      <c r="C16" s="185">
        <f t="shared" si="0"/>
        <v>17</v>
      </c>
      <c r="D16" s="190">
        <v>17</v>
      </c>
      <c r="E16" s="190"/>
    </row>
    <row r="17" spans="1:5" ht="23.25" customHeight="1">
      <c r="A17" s="188" t="s">
        <v>201</v>
      </c>
      <c r="B17" s="191">
        <v>30611</v>
      </c>
      <c r="C17" s="185">
        <f t="shared" si="0"/>
        <v>38075</v>
      </c>
      <c r="D17" s="191">
        <v>34325</v>
      </c>
      <c r="E17" s="190">
        <v>3750</v>
      </c>
    </row>
    <row r="18" spans="1:5" ht="23.25" customHeight="1">
      <c r="A18" s="188" t="s">
        <v>202</v>
      </c>
      <c r="B18" s="191"/>
      <c r="C18" s="185">
        <f t="shared" si="0"/>
        <v>155</v>
      </c>
      <c r="D18" s="190">
        <f>113+12+30</f>
        <v>155</v>
      </c>
      <c r="E18" s="190"/>
    </row>
    <row r="19" spans="1:5" ht="23.25" customHeight="1">
      <c r="A19" s="188" t="s">
        <v>203</v>
      </c>
      <c r="B19" s="191"/>
      <c r="C19" s="185">
        <f t="shared" si="0"/>
        <v>377</v>
      </c>
      <c r="D19" s="190">
        <v>377</v>
      </c>
      <c r="E19" s="190"/>
    </row>
    <row r="20" spans="1:5" ht="23.25" customHeight="1">
      <c r="A20" s="188" t="s">
        <v>204</v>
      </c>
      <c r="B20" s="191"/>
      <c r="C20" s="185">
        <f t="shared" si="0"/>
        <v>37</v>
      </c>
      <c r="D20" s="190">
        <v>37</v>
      </c>
      <c r="E20" s="190"/>
    </row>
    <row r="21" spans="1:5" ht="23.25" customHeight="1">
      <c r="A21" s="188" t="s">
        <v>205</v>
      </c>
      <c r="B21" s="191"/>
      <c r="C21" s="185">
        <f t="shared" si="0"/>
        <v>527</v>
      </c>
      <c r="D21" s="190">
        <v>527</v>
      </c>
      <c r="E21" s="190"/>
    </row>
    <row r="22" spans="1:5" ht="23.25" customHeight="1">
      <c r="A22" s="188" t="s">
        <v>206</v>
      </c>
      <c r="B22" s="191"/>
      <c r="C22" s="185">
        <f t="shared" si="0"/>
        <v>67</v>
      </c>
      <c r="D22" s="190">
        <v>67</v>
      </c>
      <c r="E22" s="190"/>
    </row>
    <row r="23" spans="1:5" ht="23.25" customHeight="1">
      <c r="A23" s="188" t="s">
        <v>207</v>
      </c>
      <c r="B23" s="191"/>
      <c r="C23" s="185">
        <f t="shared" si="0"/>
        <v>541</v>
      </c>
      <c r="D23" s="190">
        <f>443+98</f>
        <v>541</v>
      </c>
      <c r="E23" s="190"/>
    </row>
    <row r="24" spans="1:5" ht="23.25" customHeight="1">
      <c r="A24" s="188" t="s">
        <v>208</v>
      </c>
      <c r="B24" s="191"/>
      <c r="C24" s="185">
        <f t="shared" si="0"/>
        <v>3392</v>
      </c>
      <c r="D24" s="190">
        <v>3392</v>
      </c>
      <c r="E24" s="190"/>
    </row>
    <row r="25" spans="1:5" ht="23.25" customHeight="1">
      <c r="A25" s="188" t="s">
        <v>209</v>
      </c>
      <c r="B25" s="191"/>
      <c r="C25" s="185">
        <f t="shared" si="0"/>
        <v>47</v>
      </c>
      <c r="D25" s="190">
        <f>31+13+3</f>
        <v>47</v>
      </c>
      <c r="E25" s="190"/>
    </row>
    <row r="26" spans="1:5" ht="23.25" customHeight="1">
      <c r="A26" s="192" t="s">
        <v>210</v>
      </c>
      <c r="B26" s="188">
        <v>1698</v>
      </c>
      <c r="C26" s="185">
        <f t="shared" si="0"/>
        <v>870</v>
      </c>
      <c r="D26" s="190">
        <v>870</v>
      </c>
      <c r="E26" s="190"/>
    </row>
    <row r="27" spans="1:5" ht="23.25" customHeight="1">
      <c r="A27" s="188" t="s">
        <v>211</v>
      </c>
      <c r="B27" s="193"/>
      <c r="C27" s="185">
        <f t="shared" si="0"/>
        <v>60</v>
      </c>
      <c r="D27" s="190">
        <v>60</v>
      </c>
      <c r="E27" s="190"/>
    </row>
    <row r="28" spans="1:5" ht="23.25" customHeight="1">
      <c r="A28" s="188" t="s">
        <v>212</v>
      </c>
      <c r="B28" s="193"/>
      <c r="C28" s="185">
        <f t="shared" si="0"/>
        <v>188</v>
      </c>
      <c r="D28" s="190">
        <f>11+177</f>
        <v>188</v>
      </c>
      <c r="E28" s="190"/>
    </row>
    <row r="29" spans="1:5" ht="23.25" customHeight="1">
      <c r="A29" s="188" t="s">
        <v>213</v>
      </c>
      <c r="B29" s="191"/>
      <c r="C29" s="185">
        <f t="shared" si="0"/>
        <v>71</v>
      </c>
      <c r="D29" s="190">
        <v>71</v>
      </c>
      <c r="E29" s="190"/>
    </row>
    <row r="30" spans="1:5" ht="23.25" customHeight="1">
      <c r="A30" s="188" t="s">
        <v>214</v>
      </c>
      <c r="B30" s="191"/>
      <c r="C30" s="185">
        <f t="shared" si="0"/>
        <v>370</v>
      </c>
      <c r="D30" s="190">
        <f>169+201</f>
        <v>370</v>
      </c>
      <c r="E30" s="190"/>
    </row>
    <row r="31" spans="1:5" ht="23.25" customHeight="1">
      <c r="A31" s="188" t="s">
        <v>215</v>
      </c>
      <c r="B31" s="191"/>
      <c r="C31" s="185">
        <f t="shared" si="0"/>
        <v>50</v>
      </c>
      <c r="D31" s="190">
        <v>50</v>
      </c>
      <c r="E31" s="190"/>
    </row>
    <row r="32" spans="1:5" ht="23.25" customHeight="1">
      <c r="A32" s="187" t="s">
        <v>216</v>
      </c>
      <c r="B32" s="194">
        <f>SUM(B33:B59)</f>
        <v>310</v>
      </c>
      <c r="C32" s="194">
        <f>SUM(C33:C59)</f>
        <v>58717</v>
      </c>
      <c r="D32" s="194">
        <f>SUM(D33:D59)</f>
        <v>46805</v>
      </c>
      <c r="E32" s="194">
        <f>SUM(E33:E59)</f>
        <v>11912</v>
      </c>
    </row>
    <row r="33" spans="1:5" ht="23.25" customHeight="1">
      <c r="A33" s="188" t="s">
        <v>217</v>
      </c>
      <c r="B33" s="193"/>
      <c r="C33" s="185">
        <f>SUM(D33:E33)</f>
        <v>1420</v>
      </c>
      <c r="D33" s="190">
        <v>1051</v>
      </c>
      <c r="E33" s="190">
        <v>369</v>
      </c>
    </row>
    <row r="34" spans="1:5" ht="23.25" customHeight="1">
      <c r="A34" s="188" t="s">
        <v>218</v>
      </c>
      <c r="B34" s="188"/>
      <c r="C34" s="185">
        <f t="shared" ref="C34:C59" si="1">SUM(D34:E34)</f>
        <v>226</v>
      </c>
      <c r="D34" s="190">
        <v>226</v>
      </c>
      <c r="E34" s="190"/>
    </row>
    <row r="35" spans="1:5" ht="23.25" customHeight="1">
      <c r="A35" s="188" t="s">
        <v>219</v>
      </c>
      <c r="B35" s="188"/>
      <c r="C35" s="185">
        <f t="shared" si="1"/>
        <v>344</v>
      </c>
      <c r="D35" s="190">
        <v>344</v>
      </c>
      <c r="E35" s="190"/>
    </row>
    <row r="36" spans="1:5" ht="23.25" customHeight="1">
      <c r="A36" s="188" t="s">
        <v>220</v>
      </c>
      <c r="B36" s="188"/>
      <c r="C36" s="185">
        <f t="shared" si="1"/>
        <v>1591</v>
      </c>
      <c r="D36" s="190">
        <v>879</v>
      </c>
      <c r="E36" s="190">
        <v>712</v>
      </c>
    </row>
    <row r="37" spans="1:5" ht="23.25" customHeight="1">
      <c r="A37" s="188" t="s">
        <v>221</v>
      </c>
      <c r="B37" s="188"/>
      <c r="C37" s="185">
        <f t="shared" si="1"/>
        <v>930</v>
      </c>
      <c r="D37" s="190">
        <v>930</v>
      </c>
      <c r="E37" s="190"/>
    </row>
    <row r="38" spans="1:5" ht="23.25" customHeight="1">
      <c r="A38" s="188" t="s">
        <v>222</v>
      </c>
      <c r="B38" s="193"/>
      <c r="C38" s="185">
        <f t="shared" si="1"/>
        <v>1299</v>
      </c>
      <c r="D38" s="190">
        <f>954+96</f>
        <v>1050</v>
      </c>
      <c r="E38" s="190">
        <v>249</v>
      </c>
    </row>
    <row r="39" spans="1:5" ht="23.25" customHeight="1">
      <c r="A39" s="188" t="s">
        <v>223</v>
      </c>
      <c r="B39" s="193">
        <v>300</v>
      </c>
      <c r="C39" s="185">
        <f t="shared" si="1"/>
        <v>5170</v>
      </c>
      <c r="D39" s="190">
        <v>2251</v>
      </c>
      <c r="E39" s="190">
        <v>2919</v>
      </c>
    </row>
    <row r="40" spans="1:5" ht="23.25" customHeight="1">
      <c r="A40" s="188" t="s">
        <v>224</v>
      </c>
      <c r="B40" s="193"/>
      <c r="C40" s="185">
        <f t="shared" si="1"/>
        <v>3628</v>
      </c>
      <c r="D40" s="190">
        <v>3628</v>
      </c>
      <c r="E40" s="190"/>
    </row>
    <row r="41" spans="1:5" ht="23.25" customHeight="1">
      <c r="A41" s="188" t="s">
        <v>225</v>
      </c>
      <c r="B41" s="193"/>
      <c r="C41" s="185">
        <f t="shared" si="1"/>
        <v>2673</v>
      </c>
      <c r="D41" s="190">
        <f>2268+128</f>
        <v>2396</v>
      </c>
      <c r="E41" s="190">
        <v>277</v>
      </c>
    </row>
    <row r="42" spans="1:5" ht="23.25" customHeight="1">
      <c r="A42" s="188" t="s">
        <v>226</v>
      </c>
      <c r="B42" s="193"/>
      <c r="C42" s="185">
        <f t="shared" si="1"/>
        <v>267</v>
      </c>
      <c r="D42" s="190">
        <v>267</v>
      </c>
      <c r="E42" s="190"/>
    </row>
    <row r="43" spans="1:5" ht="23.25" customHeight="1">
      <c r="A43" s="188" t="s">
        <v>227</v>
      </c>
      <c r="B43" s="193"/>
      <c r="C43" s="185">
        <f t="shared" si="1"/>
        <v>219</v>
      </c>
      <c r="D43" s="190">
        <v>219</v>
      </c>
      <c r="E43" s="190"/>
    </row>
    <row r="44" spans="1:5" ht="23.25" customHeight="1">
      <c r="A44" s="188" t="s">
        <v>228</v>
      </c>
      <c r="B44" s="193"/>
      <c r="C44" s="185">
        <f t="shared" si="1"/>
        <v>594</v>
      </c>
      <c r="D44" s="190">
        <f>146+386</f>
        <v>532</v>
      </c>
      <c r="E44" s="190">
        <f>23+39</f>
        <v>62</v>
      </c>
    </row>
    <row r="45" spans="1:5" ht="23.25" customHeight="1">
      <c r="A45" s="188" t="s">
        <v>229</v>
      </c>
      <c r="B45" s="193"/>
      <c r="C45" s="185">
        <f t="shared" si="1"/>
        <v>334</v>
      </c>
      <c r="D45" s="190"/>
      <c r="E45" s="190">
        <v>334</v>
      </c>
    </row>
    <row r="46" spans="1:5" ht="23.25" customHeight="1">
      <c r="A46" s="188" t="s">
        <v>230</v>
      </c>
      <c r="B46" s="191">
        <v>10</v>
      </c>
      <c r="C46" s="185">
        <f t="shared" si="1"/>
        <v>10</v>
      </c>
      <c r="D46" s="190"/>
      <c r="E46" s="190">
        <v>10</v>
      </c>
    </row>
    <row r="47" spans="1:5" ht="23.25" customHeight="1">
      <c r="A47" s="188" t="s">
        <v>231</v>
      </c>
      <c r="B47" s="193"/>
      <c r="C47" s="185">
        <f t="shared" si="1"/>
        <v>24</v>
      </c>
      <c r="D47" s="195"/>
      <c r="E47" s="190">
        <v>24</v>
      </c>
    </row>
    <row r="48" spans="1:5" ht="23.25" customHeight="1">
      <c r="A48" s="188" t="s">
        <v>232</v>
      </c>
      <c r="B48" s="191"/>
      <c r="C48" s="185">
        <f t="shared" si="1"/>
        <v>24586</v>
      </c>
      <c r="D48" s="190">
        <f>22988-1498</f>
        <v>21490</v>
      </c>
      <c r="E48" s="190">
        <v>3096</v>
      </c>
    </row>
    <row r="49" spans="1:5" ht="23.25" customHeight="1">
      <c r="A49" s="188" t="s">
        <v>233</v>
      </c>
      <c r="B49" s="193"/>
      <c r="C49" s="185">
        <f t="shared" si="1"/>
        <v>128</v>
      </c>
      <c r="D49" s="195"/>
      <c r="E49" s="190">
        <v>128</v>
      </c>
    </row>
    <row r="50" spans="1:5" ht="23.25" customHeight="1">
      <c r="A50" s="188" t="s">
        <v>234</v>
      </c>
      <c r="B50" s="188"/>
      <c r="C50" s="185">
        <f t="shared" si="1"/>
        <v>1538</v>
      </c>
      <c r="D50" s="190">
        <v>1498</v>
      </c>
      <c r="E50" s="190">
        <v>40</v>
      </c>
    </row>
    <row r="51" spans="1:5" ht="23.25" customHeight="1">
      <c r="A51" s="188" t="s">
        <v>235</v>
      </c>
      <c r="B51" s="191"/>
      <c r="C51" s="185">
        <f t="shared" si="1"/>
        <v>255</v>
      </c>
      <c r="D51" s="190">
        <v>255</v>
      </c>
      <c r="E51" s="190"/>
    </row>
    <row r="52" spans="1:5" ht="23.25" customHeight="1">
      <c r="A52" s="188" t="s">
        <v>236</v>
      </c>
      <c r="B52" s="191"/>
      <c r="C52" s="185">
        <f t="shared" si="1"/>
        <v>349</v>
      </c>
      <c r="D52" s="190">
        <v>349</v>
      </c>
      <c r="E52" s="190"/>
    </row>
    <row r="53" spans="1:5" ht="23.25" customHeight="1">
      <c r="A53" s="188" t="s">
        <v>237</v>
      </c>
      <c r="B53" s="193"/>
      <c r="C53" s="185">
        <f t="shared" si="1"/>
        <v>1879</v>
      </c>
      <c r="D53" s="195"/>
      <c r="E53" s="190">
        <v>1879</v>
      </c>
    </row>
    <row r="54" spans="1:5" ht="23.25" customHeight="1">
      <c r="A54" s="188" t="s">
        <v>238</v>
      </c>
      <c r="B54" s="193"/>
      <c r="C54" s="185">
        <f t="shared" si="1"/>
        <v>33</v>
      </c>
      <c r="D54" s="195"/>
      <c r="E54" s="190">
        <v>33</v>
      </c>
    </row>
    <row r="55" spans="1:5" ht="23.25" customHeight="1">
      <c r="A55" s="188" t="s">
        <v>239</v>
      </c>
      <c r="B55" s="191"/>
      <c r="C55" s="185">
        <f t="shared" si="1"/>
        <v>220</v>
      </c>
      <c r="D55" s="190">
        <v>220</v>
      </c>
      <c r="E55" s="190"/>
    </row>
    <row r="56" spans="1:5" ht="23.25" customHeight="1">
      <c r="A56" s="188" t="s">
        <v>240</v>
      </c>
      <c r="B56" s="188"/>
      <c r="C56" s="185">
        <f t="shared" si="1"/>
        <v>1419</v>
      </c>
      <c r="D56" s="190">
        <v>1419</v>
      </c>
      <c r="E56" s="190"/>
    </row>
    <row r="57" spans="1:5" ht="40.5">
      <c r="A57" s="188" t="s">
        <v>241</v>
      </c>
      <c r="B57" s="188"/>
      <c r="C57" s="185">
        <f t="shared" si="1"/>
        <v>9123</v>
      </c>
      <c r="D57" s="190">
        <v>7343</v>
      </c>
      <c r="E57" s="190">
        <v>1780</v>
      </c>
    </row>
    <row r="58" spans="1:5" ht="23.25" customHeight="1">
      <c r="A58" s="188" t="s">
        <v>242</v>
      </c>
      <c r="B58" s="191"/>
      <c r="C58" s="185">
        <f t="shared" si="1"/>
        <v>238</v>
      </c>
      <c r="D58" s="190">
        <v>238</v>
      </c>
      <c r="E58" s="190"/>
    </row>
    <row r="59" spans="1:5" ht="23.25" customHeight="1">
      <c r="A59" s="188" t="s">
        <v>243</v>
      </c>
      <c r="B59" s="191"/>
      <c r="C59" s="185">
        <f t="shared" si="1"/>
        <v>220</v>
      </c>
      <c r="D59" s="190">
        <v>220</v>
      </c>
      <c r="E59" s="190"/>
    </row>
  </sheetData>
  <mergeCells count="5">
    <mergeCell ref="A2:E2"/>
    <mergeCell ref="D3:E3"/>
    <mergeCell ref="C4:E4"/>
    <mergeCell ref="A4:A5"/>
    <mergeCell ref="B4:B5"/>
  </mergeCells>
  <phoneticPr fontId="72" type="noConversion"/>
  <pageMargins left="0.74803149606299213" right="0.74803149606299213" top="0.98425196850393704" bottom="0.98425196850393704" header="0.51181102362204722" footer="0.51181102362204722"/>
  <pageSetup paperSize="9" scale="99" firstPageNumber="21" fitToHeight="0" orientation="landscape" useFirstPageNumber="1" r:id="rId1"/>
  <headerFooter>
    <oddFooter>&amp;L- &amp;P -</oddFooter>
    <evenFooter>&amp;R- &amp;P -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1"/>
  <dimension ref="A1:M1379"/>
  <sheetViews>
    <sheetView topLeftCell="C1" workbookViewId="0">
      <selection activeCell="J8" sqref="J8"/>
    </sheetView>
  </sheetViews>
  <sheetFormatPr defaultColWidth="17.5" defaultRowHeight="21.95" customHeight="1"/>
  <cols>
    <col min="1" max="1" width="2.5" style="142" hidden="1" customWidth="1"/>
    <col min="2" max="2" width="8.25" style="142" hidden="1" customWidth="1"/>
    <col min="3" max="3" width="31.75" style="142" customWidth="1"/>
    <col min="4" max="4" width="11.125" style="162" customWidth="1"/>
    <col min="5" max="7" width="11.125" style="142" customWidth="1"/>
    <col min="8" max="8" width="11.125" style="142" hidden="1" customWidth="1"/>
    <col min="9" max="9" width="11.125" style="163" customWidth="1"/>
    <col min="10" max="10" width="11.125" style="164" customWidth="1"/>
    <col min="11" max="13" width="17.5" style="142" hidden="1" customWidth="1"/>
    <col min="14" max="16384" width="17.5" style="142"/>
  </cols>
  <sheetData>
    <row r="1" spans="1:13" ht="21">
      <c r="C1" s="317" t="s">
        <v>244</v>
      </c>
      <c r="D1" s="318"/>
      <c r="E1" s="317"/>
      <c r="F1" s="317"/>
      <c r="G1" s="317"/>
      <c r="H1" s="319"/>
      <c r="I1" s="317"/>
      <c r="J1" s="317"/>
    </row>
    <row r="2" spans="1:13" ht="27">
      <c r="C2" s="320" t="s">
        <v>245</v>
      </c>
      <c r="D2" s="321"/>
      <c r="E2" s="320"/>
      <c r="F2" s="320"/>
      <c r="G2" s="320"/>
      <c r="H2" s="320"/>
      <c r="I2" s="320"/>
      <c r="J2" s="320"/>
    </row>
    <row r="3" spans="1:13" ht="15.75">
      <c r="C3" s="322" t="s">
        <v>2</v>
      </c>
      <c r="D3" s="323"/>
      <c r="E3" s="322"/>
      <c r="F3" s="322"/>
      <c r="G3" s="322"/>
      <c r="H3" s="324"/>
      <c r="I3" s="322"/>
      <c r="J3" s="322"/>
    </row>
    <row r="4" spans="1:13" ht="15.75" customHeight="1">
      <c r="A4" s="327" t="s">
        <v>246</v>
      </c>
      <c r="B4" s="327" t="s">
        <v>247</v>
      </c>
      <c r="C4" s="329" t="s">
        <v>248</v>
      </c>
      <c r="D4" s="331" t="s">
        <v>4</v>
      </c>
      <c r="E4" s="333" t="s">
        <v>6</v>
      </c>
      <c r="F4" s="325" t="s">
        <v>37</v>
      </c>
      <c r="G4" s="326"/>
      <c r="H4" s="329" t="s">
        <v>249</v>
      </c>
      <c r="I4" s="329" t="s">
        <v>250</v>
      </c>
      <c r="J4" s="329" t="s">
        <v>251</v>
      </c>
    </row>
    <row r="5" spans="1:13" ht="15.75">
      <c r="A5" s="328"/>
      <c r="B5" s="328"/>
      <c r="C5" s="330"/>
      <c r="D5" s="332"/>
      <c r="E5" s="334"/>
      <c r="F5" s="148" t="s">
        <v>40</v>
      </c>
      <c r="G5" s="148" t="s">
        <v>41</v>
      </c>
      <c r="H5" s="330"/>
      <c r="I5" s="330"/>
      <c r="J5" s="330"/>
    </row>
    <row r="6" spans="1:13" s="140" customFormat="1" ht="21.75" customHeight="1">
      <c r="A6" s="165"/>
      <c r="B6" s="166"/>
      <c r="C6" s="167" t="s">
        <v>148</v>
      </c>
      <c r="D6" s="168">
        <f t="shared" ref="D6:G6" si="0">D7+D310+D399+D454+D510+D566+D684+D755+D834+D857+D982+D1046+D1112+D1132+D1171+D1236+D1254+D1307+D1364+D1365+D1368</f>
        <v>765307</v>
      </c>
      <c r="E6" s="168">
        <f t="shared" si="0"/>
        <v>692552</v>
      </c>
      <c r="F6" s="168">
        <f t="shared" si="0"/>
        <v>560621.734069</v>
      </c>
      <c r="G6" s="168">
        <f t="shared" si="0"/>
        <v>131930.265931</v>
      </c>
      <c r="H6" s="168">
        <f>H7+H252+H291+H310+H399+H454+H510+H566+H684+H755+H834+H857+H982+H1046+H1112+H1132+H1161+H1171+H1236+H1254+H1307+H1365+H1368+H1376</f>
        <v>721039.81</v>
      </c>
      <c r="I6" s="26">
        <f>IFERROR(E6/D6,"")*100</f>
        <v>90.493357567616698</v>
      </c>
      <c r="J6" s="26">
        <f>IFERROR(E6/H6,"")*100</f>
        <v>96.049065584880793</v>
      </c>
      <c r="K6" s="161">
        <f t="shared" ref="K6:K69" si="1">D6+E6+F6+G6</f>
        <v>2150411</v>
      </c>
      <c r="M6" s="173">
        <f>D6+E6+H6</f>
        <v>2178898.81</v>
      </c>
    </row>
    <row r="7" spans="1:13" s="140" customFormat="1" ht="18" customHeight="1">
      <c r="A7" s="169">
        <f t="shared" ref="A7:A70" si="2">LEN(B7)</f>
        <v>3</v>
      </c>
      <c r="B7" s="170">
        <v>201</v>
      </c>
      <c r="C7" s="171" t="s">
        <v>252</v>
      </c>
      <c r="D7" s="172">
        <v>44717</v>
      </c>
      <c r="E7" s="172">
        <v>24337</v>
      </c>
      <c r="F7" s="172">
        <v>11000.059015000001</v>
      </c>
      <c r="G7" s="172">
        <v>13336.940984999999</v>
      </c>
      <c r="H7" s="172">
        <v>26822.06</v>
      </c>
      <c r="I7" s="51">
        <f t="shared" ref="I7:I9" si="3">IFERROR(E7/D7,"")*100</f>
        <v>54.4244918040119</v>
      </c>
      <c r="J7" s="51">
        <f t="shared" ref="J7:J9" si="4">IFERROR(E7/H7,"")*100</f>
        <v>90.735014387410999</v>
      </c>
      <c r="K7" s="161">
        <f t="shared" si="1"/>
        <v>93391</v>
      </c>
      <c r="L7" s="174">
        <f t="shared" ref="L7:L70" si="5">D7+E7+F7+G7+H7</f>
        <v>120213.06</v>
      </c>
      <c r="M7" s="173">
        <f t="shared" ref="M7:M70" si="6">D7+E7+H7</f>
        <v>95876.06</v>
      </c>
    </row>
    <row r="8" spans="1:13" s="140" customFormat="1" ht="18" customHeight="1">
      <c r="A8" s="169">
        <f t="shared" si="2"/>
        <v>5</v>
      </c>
      <c r="B8" s="170">
        <v>20101</v>
      </c>
      <c r="C8" s="171" t="s">
        <v>253</v>
      </c>
      <c r="D8" s="172">
        <v>2710</v>
      </c>
      <c r="E8" s="172">
        <v>1685</v>
      </c>
      <c r="F8" s="172">
        <v>714.01889600000004</v>
      </c>
      <c r="G8" s="172">
        <v>970.98110399999996</v>
      </c>
      <c r="H8" s="172">
        <v>1736.47</v>
      </c>
      <c r="I8" s="51">
        <f t="shared" si="3"/>
        <v>62.177121771217699</v>
      </c>
      <c r="J8" s="51">
        <f t="shared" si="4"/>
        <v>97.0359407303322</v>
      </c>
      <c r="K8" s="161">
        <f t="shared" si="1"/>
        <v>6080</v>
      </c>
      <c r="L8" s="174">
        <f t="shared" si="5"/>
        <v>7816.47</v>
      </c>
      <c r="M8" s="173">
        <f t="shared" si="6"/>
        <v>6131.47</v>
      </c>
    </row>
    <row r="9" spans="1:13" s="140" customFormat="1" ht="18" customHeight="1">
      <c r="A9" s="169">
        <f t="shared" si="2"/>
        <v>7</v>
      </c>
      <c r="B9" s="170">
        <v>2010101</v>
      </c>
      <c r="C9" s="171" t="s">
        <v>254</v>
      </c>
      <c r="D9" s="172">
        <v>2186</v>
      </c>
      <c r="E9" s="172">
        <v>1532</v>
      </c>
      <c r="F9" s="172">
        <v>570.17425300000002</v>
      </c>
      <c r="G9" s="172">
        <v>961.82574699999998</v>
      </c>
      <c r="H9" s="172">
        <v>1512.06</v>
      </c>
      <c r="I9" s="51">
        <f t="shared" si="3"/>
        <v>70.082342177493103</v>
      </c>
      <c r="J9" s="51">
        <f t="shared" si="4"/>
        <v>101.318730738198</v>
      </c>
      <c r="K9" s="161">
        <f t="shared" si="1"/>
        <v>5250</v>
      </c>
      <c r="L9" s="174">
        <f t="shared" si="5"/>
        <v>6762.06</v>
      </c>
      <c r="M9" s="173">
        <f t="shared" si="6"/>
        <v>5230.0600000000004</v>
      </c>
    </row>
    <row r="10" spans="1:13" s="140" customFormat="1" ht="18" hidden="1" customHeight="1">
      <c r="A10" s="169">
        <f t="shared" si="2"/>
        <v>7</v>
      </c>
      <c r="B10" s="170">
        <v>2010102</v>
      </c>
      <c r="C10" s="171" t="s">
        <v>255</v>
      </c>
      <c r="D10" s="172">
        <v>40</v>
      </c>
      <c r="E10" s="172">
        <v>0</v>
      </c>
      <c r="F10" s="172">
        <v>0</v>
      </c>
      <c r="G10" s="172">
        <v>0</v>
      </c>
      <c r="H10" s="172">
        <v>20</v>
      </c>
      <c r="I10" s="31">
        <f t="shared" ref="I10:I68" si="7">IFERROR(E10/D10,"")</f>
        <v>0</v>
      </c>
      <c r="J10" s="31">
        <f t="shared" ref="J10:J68" si="8">IFERROR(E10/H10,"")</f>
        <v>0</v>
      </c>
      <c r="K10" s="161">
        <f t="shared" si="1"/>
        <v>40</v>
      </c>
      <c r="L10" s="174">
        <f t="shared" si="5"/>
        <v>60</v>
      </c>
      <c r="M10" s="173">
        <f t="shared" si="6"/>
        <v>60</v>
      </c>
    </row>
    <row r="11" spans="1:13" s="140" customFormat="1" ht="16.5" hidden="1">
      <c r="A11" s="169">
        <f t="shared" si="2"/>
        <v>7</v>
      </c>
      <c r="B11" s="170">
        <v>2010103</v>
      </c>
      <c r="C11" s="171" t="s">
        <v>256</v>
      </c>
      <c r="D11" s="172">
        <v>0</v>
      </c>
      <c r="E11" s="172">
        <v>0</v>
      </c>
      <c r="F11" s="172">
        <v>0</v>
      </c>
      <c r="G11" s="172">
        <v>0</v>
      </c>
      <c r="H11" s="172">
        <v>0</v>
      </c>
      <c r="I11" s="175" t="str">
        <f t="shared" si="7"/>
        <v/>
      </c>
      <c r="J11" s="175" t="str">
        <f t="shared" si="8"/>
        <v/>
      </c>
      <c r="K11" s="161">
        <f t="shared" si="1"/>
        <v>0</v>
      </c>
      <c r="L11" s="174">
        <f t="shared" si="5"/>
        <v>0</v>
      </c>
      <c r="M11" s="173">
        <f t="shared" si="6"/>
        <v>0</v>
      </c>
    </row>
    <row r="12" spans="1:13" s="140" customFormat="1" ht="18" hidden="1" customHeight="1">
      <c r="A12" s="169">
        <f t="shared" si="2"/>
        <v>7</v>
      </c>
      <c r="B12" s="170">
        <v>2010104</v>
      </c>
      <c r="C12" s="171" t="s">
        <v>257</v>
      </c>
      <c r="D12" s="172">
        <v>0</v>
      </c>
      <c r="E12" s="172">
        <v>0</v>
      </c>
      <c r="F12" s="172">
        <v>0</v>
      </c>
      <c r="G12" s="172">
        <v>0</v>
      </c>
      <c r="H12" s="172">
        <v>0</v>
      </c>
      <c r="I12" s="31" t="str">
        <f t="shared" si="7"/>
        <v/>
      </c>
      <c r="J12" s="31" t="str">
        <f t="shared" si="8"/>
        <v/>
      </c>
      <c r="K12" s="161">
        <f t="shared" si="1"/>
        <v>0</v>
      </c>
      <c r="L12" s="174">
        <f t="shared" si="5"/>
        <v>0</v>
      </c>
      <c r="M12" s="173">
        <f t="shared" si="6"/>
        <v>0</v>
      </c>
    </row>
    <row r="13" spans="1:13" s="140" customFormat="1" ht="16.5" hidden="1">
      <c r="A13" s="169">
        <f t="shared" si="2"/>
        <v>7</v>
      </c>
      <c r="B13" s="170">
        <v>2010105</v>
      </c>
      <c r="C13" s="171" t="s">
        <v>258</v>
      </c>
      <c r="D13" s="172">
        <v>0</v>
      </c>
      <c r="E13" s="172">
        <v>0</v>
      </c>
      <c r="F13" s="172">
        <v>0</v>
      </c>
      <c r="G13" s="172">
        <v>0</v>
      </c>
      <c r="H13" s="172">
        <v>0</v>
      </c>
      <c r="I13" s="175" t="str">
        <f t="shared" si="7"/>
        <v/>
      </c>
      <c r="J13" s="175" t="str">
        <f t="shared" si="8"/>
        <v/>
      </c>
      <c r="K13" s="161">
        <f t="shared" si="1"/>
        <v>0</v>
      </c>
      <c r="L13" s="174">
        <f t="shared" si="5"/>
        <v>0</v>
      </c>
      <c r="M13" s="173">
        <f t="shared" si="6"/>
        <v>0</v>
      </c>
    </row>
    <row r="14" spans="1:13" s="140" customFormat="1" ht="16.5" hidden="1">
      <c r="A14" s="169">
        <f t="shared" si="2"/>
        <v>7</v>
      </c>
      <c r="B14" s="170">
        <v>2010106</v>
      </c>
      <c r="C14" s="171" t="s">
        <v>259</v>
      </c>
      <c r="D14" s="172">
        <v>0</v>
      </c>
      <c r="E14" s="172">
        <v>0</v>
      </c>
      <c r="F14" s="172">
        <v>0</v>
      </c>
      <c r="G14" s="172">
        <v>0</v>
      </c>
      <c r="H14" s="172">
        <v>0</v>
      </c>
      <c r="I14" s="175" t="str">
        <f t="shared" si="7"/>
        <v/>
      </c>
      <c r="J14" s="175" t="str">
        <f t="shared" si="8"/>
        <v/>
      </c>
      <c r="K14" s="161">
        <f t="shared" si="1"/>
        <v>0</v>
      </c>
      <c r="L14" s="174">
        <f t="shared" si="5"/>
        <v>0</v>
      </c>
      <c r="M14" s="173">
        <f t="shared" si="6"/>
        <v>0</v>
      </c>
    </row>
    <row r="15" spans="1:13" s="140" customFormat="1" ht="18" hidden="1" customHeight="1">
      <c r="A15" s="169">
        <f t="shared" si="2"/>
        <v>7</v>
      </c>
      <c r="B15" s="170">
        <v>2010107</v>
      </c>
      <c r="C15" s="171" t="s">
        <v>260</v>
      </c>
      <c r="D15" s="172">
        <v>0</v>
      </c>
      <c r="E15" s="172">
        <v>0</v>
      </c>
      <c r="F15" s="172">
        <v>0</v>
      </c>
      <c r="G15" s="172">
        <v>0</v>
      </c>
      <c r="H15" s="172">
        <v>0</v>
      </c>
      <c r="I15" s="175" t="str">
        <f t="shared" si="7"/>
        <v/>
      </c>
      <c r="J15" s="175" t="str">
        <f t="shared" si="8"/>
        <v/>
      </c>
      <c r="K15" s="161">
        <f t="shared" si="1"/>
        <v>0</v>
      </c>
      <c r="L15" s="174">
        <f t="shared" si="5"/>
        <v>0</v>
      </c>
      <c r="M15" s="173">
        <f t="shared" si="6"/>
        <v>0</v>
      </c>
    </row>
    <row r="16" spans="1:13" s="140" customFormat="1" ht="18" hidden="1" customHeight="1">
      <c r="A16" s="169">
        <f t="shared" si="2"/>
        <v>7</v>
      </c>
      <c r="B16" s="170">
        <v>2010108</v>
      </c>
      <c r="C16" s="171" t="s">
        <v>261</v>
      </c>
      <c r="D16" s="172">
        <v>194</v>
      </c>
      <c r="E16" s="172">
        <v>0</v>
      </c>
      <c r="F16" s="172">
        <v>0</v>
      </c>
      <c r="G16" s="172">
        <v>0</v>
      </c>
      <c r="H16" s="172">
        <v>0</v>
      </c>
      <c r="I16" s="31">
        <f t="shared" si="7"/>
        <v>0</v>
      </c>
      <c r="J16" s="31" t="str">
        <f t="shared" si="8"/>
        <v/>
      </c>
      <c r="K16" s="161">
        <f t="shared" si="1"/>
        <v>194</v>
      </c>
      <c r="L16" s="174">
        <f t="shared" si="5"/>
        <v>194</v>
      </c>
      <c r="M16" s="173">
        <f t="shared" si="6"/>
        <v>194</v>
      </c>
    </row>
    <row r="17" spans="1:13" s="140" customFormat="1" ht="16.5" hidden="1">
      <c r="A17" s="169">
        <f t="shared" si="2"/>
        <v>7</v>
      </c>
      <c r="B17" s="170">
        <v>2010109</v>
      </c>
      <c r="C17" s="171" t="s">
        <v>262</v>
      </c>
      <c r="D17" s="172">
        <v>0</v>
      </c>
      <c r="E17" s="172">
        <v>0</v>
      </c>
      <c r="F17" s="172">
        <v>0</v>
      </c>
      <c r="G17" s="172">
        <v>0</v>
      </c>
      <c r="H17" s="172">
        <v>0</v>
      </c>
      <c r="I17" s="175" t="str">
        <f t="shared" si="7"/>
        <v/>
      </c>
      <c r="J17" s="175" t="str">
        <f t="shared" si="8"/>
        <v/>
      </c>
      <c r="K17" s="161">
        <f t="shared" si="1"/>
        <v>0</v>
      </c>
      <c r="L17" s="174">
        <f t="shared" si="5"/>
        <v>0</v>
      </c>
      <c r="M17" s="173">
        <f t="shared" si="6"/>
        <v>0</v>
      </c>
    </row>
    <row r="18" spans="1:13" s="140" customFormat="1" ht="18" customHeight="1">
      <c r="A18" s="169">
        <f t="shared" si="2"/>
        <v>7</v>
      </c>
      <c r="B18" s="170">
        <v>2010150</v>
      </c>
      <c r="C18" s="171" t="s">
        <v>263</v>
      </c>
      <c r="D18" s="172">
        <v>253</v>
      </c>
      <c r="E18" s="172">
        <v>144</v>
      </c>
      <c r="F18" s="172">
        <v>144</v>
      </c>
      <c r="G18" s="172">
        <v>0</v>
      </c>
      <c r="H18" s="172">
        <v>204.41</v>
      </c>
      <c r="I18" s="51">
        <f t="shared" ref="I18:I21" si="9">IFERROR(E18/D18,"")*100</f>
        <v>56.9169960474308</v>
      </c>
      <c r="J18" s="51">
        <f t="shared" ref="J18:J21" si="10">IFERROR(E18/H18,"")*100</f>
        <v>70.446651337997196</v>
      </c>
      <c r="K18" s="161">
        <f t="shared" si="1"/>
        <v>541</v>
      </c>
      <c r="L18" s="174">
        <f t="shared" si="5"/>
        <v>745.41</v>
      </c>
      <c r="M18" s="173">
        <f t="shared" si="6"/>
        <v>601.41</v>
      </c>
    </row>
    <row r="19" spans="1:13" s="140" customFormat="1" ht="18" customHeight="1">
      <c r="A19" s="169">
        <f t="shared" si="2"/>
        <v>7</v>
      </c>
      <c r="B19" s="170">
        <v>2010199</v>
      </c>
      <c r="C19" s="171" t="s">
        <v>264</v>
      </c>
      <c r="D19" s="172">
        <v>37</v>
      </c>
      <c r="E19" s="172">
        <v>9</v>
      </c>
      <c r="F19" s="172">
        <v>0</v>
      </c>
      <c r="G19" s="172">
        <v>9.1553570000000004</v>
      </c>
      <c r="H19" s="172">
        <v>0</v>
      </c>
      <c r="I19" s="51">
        <f t="shared" si="9"/>
        <v>24.324324324324301</v>
      </c>
      <c r="J19" s="51"/>
      <c r="K19" s="161">
        <f t="shared" si="1"/>
        <v>55.155357000000002</v>
      </c>
      <c r="L19" s="174">
        <f t="shared" si="5"/>
        <v>55.155357000000002</v>
      </c>
      <c r="M19" s="173">
        <f t="shared" si="6"/>
        <v>46</v>
      </c>
    </row>
    <row r="20" spans="1:13" s="140" customFormat="1" ht="18" customHeight="1">
      <c r="A20" s="169">
        <f t="shared" si="2"/>
        <v>5</v>
      </c>
      <c r="B20" s="170">
        <v>20102</v>
      </c>
      <c r="C20" s="171" t="s">
        <v>265</v>
      </c>
      <c r="D20" s="172">
        <v>827</v>
      </c>
      <c r="E20" s="172">
        <v>506</v>
      </c>
      <c r="F20" s="172">
        <v>506</v>
      </c>
      <c r="G20" s="172">
        <v>0</v>
      </c>
      <c r="H20" s="172">
        <v>569.02</v>
      </c>
      <c r="I20" s="51">
        <f t="shared" si="9"/>
        <v>61.185006045949201</v>
      </c>
      <c r="J20" s="51">
        <f t="shared" si="10"/>
        <v>88.924818108326605</v>
      </c>
      <c r="K20" s="161">
        <f t="shared" si="1"/>
        <v>1839</v>
      </c>
      <c r="L20" s="174">
        <f t="shared" si="5"/>
        <v>2408.02</v>
      </c>
      <c r="M20" s="173">
        <f t="shared" si="6"/>
        <v>1902.02</v>
      </c>
    </row>
    <row r="21" spans="1:13" s="140" customFormat="1" ht="18" customHeight="1">
      <c r="A21" s="169">
        <f t="shared" si="2"/>
        <v>7</v>
      </c>
      <c r="B21" s="170">
        <v>2010201</v>
      </c>
      <c r="C21" s="171" t="s">
        <v>254</v>
      </c>
      <c r="D21" s="172">
        <v>726</v>
      </c>
      <c r="E21" s="172">
        <v>448</v>
      </c>
      <c r="F21" s="172">
        <v>448</v>
      </c>
      <c r="G21" s="172">
        <v>0</v>
      </c>
      <c r="H21" s="172">
        <v>506.2</v>
      </c>
      <c r="I21" s="51">
        <f t="shared" si="9"/>
        <v>61.707988980716301</v>
      </c>
      <c r="J21" s="51">
        <f t="shared" si="10"/>
        <v>88.502568154879498</v>
      </c>
      <c r="K21" s="161">
        <f t="shared" si="1"/>
        <v>1622</v>
      </c>
      <c r="L21" s="174">
        <f t="shared" si="5"/>
        <v>2128.1999999999998</v>
      </c>
      <c r="M21" s="173">
        <f t="shared" si="6"/>
        <v>1680.2</v>
      </c>
    </row>
    <row r="22" spans="1:13" s="140" customFormat="1" ht="18" hidden="1" customHeight="1">
      <c r="A22" s="169">
        <f t="shared" si="2"/>
        <v>7</v>
      </c>
      <c r="B22" s="170">
        <v>2010202</v>
      </c>
      <c r="C22" s="171" t="s">
        <v>255</v>
      </c>
      <c r="D22" s="172">
        <v>15</v>
      </c>
      <c r="E22" s="172">
        <v>0</v>
      </c>
      <c r="F22" s="172">
        <v>0</v>
      </c>
      <c r="G22" s="172">
        <v>0</v>
      </c>
      <c r="H22" s="172">
        <v>16</v>
      </c>
      <c r="I22" s="31">
        <f t="shared" si="7"/>
        <v>0</v>
      </c>
      <c r="J22" s="31">
        <f t="shared" si="8"/>
        <v>0</v>
      </c>
      <c r="K22" s="161">
        <f t="shared" si="1"/>
        <v>15</v>
      </c>
      <c r="L22" s="174">
        <f t="shared" si="5"/>
        <v>31</v>
      </c>
      <c r="M22" s="173">
        <f t="shared" si="6"/>
        <v>31</v>
      </c>
    </row>
    <row r="23" spans="1:13" s="140" customFormat="1" ht="16.5" hidden="1">
      <c r="A23" s="169">
        <f t="shared" si="2"/>
        <v>7</v>
      </c>
      <c r="B23" s="170">
        <v>2010203</v>
      </c>
      <c r="C23" s="171" t="s">
        <v>256</v>
      </c>
      <c r="D23" s="172">
        <v>0</v>
      </c>
      <c r="E23" s="172">
        <v>0</v>
      </c>
      <c r="F23" s="172">
        <v>0</v>
      </c>
      <c r="G23" s="172">
        <v>0</v>
      </c>
      <c r="H23" s="172">
        <v>0</v>
      </c>
      <c r="I23" s="175" t="str">
        <f t="shared" si="7"/>
        <v/>
      </c>
      <c r="J23" s="175" t="str">
        <f t="shared" si="8"/>
        <v/>
      </c>
      <c r="K23" s="161">
        <f t="shared" si="1"/>
        <v>0</v>
      </c>
      <c r="L23" s="174">
        <f t="shared" si="5"/>
        <v>0</v>
      </c>
      <c r="M23" s="173">
        <f t="shared" si="6"/>
        <v>0</v>
      </c>
    </row>
    <row r="24" spans="1:13" s="140" customFormat="1" ht="18" hidden="1" customHeight="1">
      <c r="A24" s="169">
        <f t="shared" si="2"/>
        <v>7</v>
      </c>
      <c r="B24" s="170">
        <v>2010204</v>
      </c>
      <c r="C24" s="171" t="s">
        <v>266</v>
      </c>
      <c r="D24" s="172">
        <v>0</v>
      </c>
      <c r="E24" s="172">
        <v>0</v>
      </c>
      <c r="F24" s="172">
        <v>0</v>
      </c>
      <c r="G24" s="172">
        <v>0</v>
      </c>
      <c r="H24" s="172">
        <v>0</v>
      </c>
      <c r="I24" s="31" t="str">
        <f t="shared" si="7"/>
        <v/>
      </c>
      <c r="J24" s="31" t="str">
        <f t="shared" si="8"/>
        <v/>
      </c>
      <c r="K24" s="161">
        <f t="shared" si="1"/>
        <v>0</v>
      </c>
      <c r="L24" s="174">
        <f t="shared" si="5"/>
        <v>0</v>
      </c>
      <c r="M24" s="173">
        <f t="shared" si="6"/>
        <v>0</v>
      </c>
    </row>
    <row r="25" spans="1:13" s="140" customFormat="1" ht="18" hidden="1" customHeight="1">
      <c r="A25" s="169">
        <f t="shared" si="2"/>
        <v>7</v>
      </c>
      <c r="B25" s="170">
        <v>2010205</v>
      </c>
      <c r="C25" s="171" t="s">
        <v>267</v>
      </c>
      <c r="D25" s="172">
        <v>0</v>
      </c>
      <c r="E25" s="172">
        <v>0</v>
      </c>
      <c r="F25" s="172">
        <v>0</v>
      </c>
      <c r="G25" s="172">
        <v>0</v>
      </c>
      <c r="H25" s="172">
        <v>0</v>
      </c>
      <c r="I25" s="31" t="str">
        <f t="shared" si="7"/>
        <v/>
      </c>
      <c r="J25" s="31" t="str">
        <f t="shared" si="8"/>
        <v/>
      </c>
      <c r="K25" s="161">
        <f t="shared" si="1"/>
        <v>0</v>
      </c>
      <c r="L25" s="174">
        <f t="shared" si="5"/>
        <v>0</v>
      </c>
      <c r="M25" s="173">
        <f t="shared" si="6"/>
        <v>0</v>
      </c>
    </row>
    <row r="26" spans="1:13" s="140" customFormat="1" ht="18" hidden="1" customHeight="1">
      <c r="A26" s="169">
        <f t="shared" si="2"/>
        <v>7</v>
      </c>
      <c r="B26" s="170">
        <v>2010206</v>
      </c>
      <c r="C26" s="171" t="s">
        <v>268</v>
      </c>
      <c r="D26" s="172">
        <v>0</v>
      </c>
      <c r="E26" s="172">
        <v>0</v>
      </c>
      <c r="F26" s="172">
        <v>0</v>
      </c>
      <c r="G26" s="172">
        <v>0</v>
      </c>
      <c r="H26" s="172">
        <v>0</v>
      </c>
      <c r="I26" s="31" t="str">
        <f t="shared" si="7"/>
        <v/>
      </c>
      <c r="J26" s="31" t="str">
        <f t="shared" si="8"/>
        <v/>
      </c>
      <c r="K26" s="161">
        <f t="shared" si="1"/>
        <v>0</v>
      </c>
      <c r="L26" s="174">
        <f t="shared" si="5"/>
        <v>0</v>
      </c>
      <c r="M26" s="173">
        <f t="shared" si="6"/>
        <v>0</v>
      </c>
    </row>
    <row r="27" spans="1:13" s="140" customFormat="1" ht="18" customHeight="1">
      <c r="A27" s="169">
        <f t="shared" si="2"/>
        <v>7</v>
      </c>
      <c r="B27" s="170">
        <v>2010250</v>
      </c>
      <c r="C27" s="171" t="s">
        <v>263</v>
      </c>
      <c r="D27" s="172">
        <v>86</v>
      </c>
      <c r="E27" s="172">
        <v>58</v>
      </c>
      <c r="F27" s="172">
        <v>58</v>
      </c>
      <c r="G27" s="172">
        <v>0</v>
      </c>
      <c r="H27" s="172">
        <v>46.82</v>
      </c>
      <c r="I27" s="51">
        <f>IFERROR(E27/D27,"")*100</f>
        <v>67.441860465116307</v>
      </c>
      <c r="J27" s="51">
        <f>IFERROR(E27/H27,"")*100</f>
        <v>123.87868432293899</v>
      </c>
      <c r="K27" s="161">
        <f t="shared" si="1"/>
        <v>202</v>
      </c>
      <c r="L27" s="174">
        <f t="shared" si="5"/>
        <v>248.82</v>
      </c>
      <c r="M27" s="173">
        <f t="shared" si="6"/>
        <v>190.82</v>
      </c>
    </row>
    <row r="28" spans="1:13" s="140" customFormat="1" ht="16.5" hidden="1">
      <c r="A28" s="169">
        <f t="shared" si="2"/>
        <v>7</v>
      </c>
      <c r="B28" s="170">
        <v>2010299</v>
      </c>
      <c r="C28" s="171" t="s">
        <v>269</v>
      </c>
      <c r="D28" s="172">
        <v>0</v>
      </c>
      <c r="E28" s="172">
        <v>0</v>
      </c>
      <c r="F28" s="172">
        <v>0</v>
      </c>
      <c r="G28" s="172">
        <v>0</v>
      </c>
      <c r="H28" s="172">
        <v>0</v>
      </c>
      <c r="I28" s="175" t="str">
        <f t="shared" si="7"/>
        <v/>
      </c>
      <c r="J28" s="175" t="str">
        <f t="shared" si="8"/>
        <v/>
      </c>
      <c r="K28" s="161">
        <f t="shared" si="1"/>
        <v>0</v>
      </c>
      <c r="L28" s="174">
        <f t="shared" si="5"/>
        <v>0</v>
      </c>
      <c r="M28" s="173">
        <f t="shared" si="6"/>
        <v>0</v>
      </c>
    </row>
    <row r="29" spans="1:13" s="140" customFormat="1" ht="18" customHeight="1">
      <c r="A29" s="169">
        <f t="shared" si="2"/>
        <v>5</v>
      </c>
      <c r="B29" s="170">
        <v>20103</v>
      </c>
      <c r="C29" s="171" t="s">
        <v>270</v>
      </c>
      <c r="D29" s="172">
        <v>20691</v>
      </c>
      <c r="E29" s="172">
        <v>10132</v>
      </c>
      <c r="F29" s="172">
        <v>1296.045887</v>
      </c>
      <c r="G29" s="172">
        <v>8835.9541129999998</v>
      </c>
      <c r="H29" s="172">
        <v>12867.36</v>
      </c>
      <c r="I29" s="51">
        <f t="shared" ref="I29:I31" si="11">IFERROR(E29/D29,"")*100</f>
        <v>48.968150403557097</v>
      </c>
      <c r="J29" s="51">
        <f t="shared" ref="J29:J31" si="12">IFERROR(E29/H29,"")*100</f>
        <v>78.741870904365797</v>
      </c>
      <c r="K29" s="161">
        <f t="shared" si="1"/>
        <v>40955</v>
      </c>
      <c r="L29" s="174">
        <f t="shared" si="5"/>
        <v>53822.36</v>
      </c>
      <c r="M29" s="173">
        <f t="shared" si="6"/>
        <v>43690.36</v>
      </c>
    </row>
    <row r="30" spans="1:13" s="140" customFormat="1" ht="18" customHeight="1">
      <c r="A30" s="169">
        <f t="shared" si="2"/>
        <v>7</v>
      </c>
      <c r="B30" s="170">
        <v>2010301</v>
      </c>
      <c r="C30" s="171" t="s">
        <v>254</v>
      </c>
      <c r="D30" s="172">
        <v>19364</v>
      </c>
      <c r="E30" s="172">
        <v>9509</v>
      </c>
      <c r="F30" s="172">
        <v>883.53055900000402</v>
      </c>
      <c r="G30" s="172">
        <v>8625.4694409999993</v>
      </c>
      <c r="H30" s="172">
        <v>11664.29</v>
      </c>
      <c r="I30" s="51">
        <f t="shared" si="11"/>
        <v>49.106589547614099</v>
      </c>
      <c r="J30" s="51">
        <f t="shared" si="12"/>
        <v>81.522321547217999</v>
      </c>
      <c r="K30" s="161">
        <f t="shared" si="1"/>
        <v>38382</v>
      </c>
      <c r="L30" s="174">
        <f t="shared" si="5"/>
        <v>50046.29</v>
      </c>
      <c r="M30" s="173">
        <f t="shared" si="6"/>
        <v>40537.29</v>
      </c>
    </row>
    <row r="31" spans="1:13" s="140" customFormat="1" ht="18" customHeight="1">
      <c r="A31" s="169">
        <f t="shared" si="2"/>
        <v>7</v>
      </c>
      <c r="B31" s="170">
        <v>2010302</v>
      </c>
      <c r="C31" s="171" t="s">
        <v>255</v>
      </c>
      <c r="D31" s="172">
        <v>591</v>
      </c>
      <c r="E31" s="172">
        <v>164</v>
      </c>
      <c r="F31" s="172">
        <v>3.4141379999999502</v>
      </c>
      <c r="G31" s="172">
        <v>160.58586199999999</v>
      </c>
      <c r="H31" s="172">
        <v>195.64</v>
      </c>
      <c r="I31" s="51">
        <f t="shared" si="11"/>
        <v>27.749576988155699</v>
      </c>
      <c r="J31" s="51">
        <f t="shared" si="12"/>
        <v>83.827438151707199</v>
      </c>
      <c r="K31" s="161">
        <f t="shared" si="1"/>
        <v>919</v>
      </c>
      <c r="L31" s="174">
        <f t="shared" si="5"/>
        <v>1114.6400000000001</v>
      </c>
      <c r="M31" s="173">
        <f t="shared" si="6"/>
        <v>950.64</v>
      </c>
    </row>
    <row r="32" spans="1:13" s="140" customFormat="1" ht="18" hidden="1" customHeight="1">
      <c r="A32" s="169">
        <f t="shared" si="2"/>
        <v>7</v>
      </c>
      <c r="B32" s="170">
        <v>2010303</v>
      </c>
      <c r="C32" s="171" t="s">
        <v>271</v>
      </c>
      <c r="D32" s="172">
        <v>10</v>
      </c>
      <c r="E32" s="172">
        <v>0</v>
      </c>
      <c r="F32" s="172">
        <v>0</v>
      </c>
      <c r="G32" s="172">
        <v>0</v>
      </c>
      <c r="H32" s="172">
        <v>0</v>
      </c>
      <c r="I32" s="31">
        <f t="shared" si="7"/>
        <v>0</v>
      </c>
      <c r="J32" s="31" t="str">
        <f t="shared" si="8"/>
        <v/>
      </c>
      <c r="K32" s="161">
        <f t="shared" si="1"/>
        <v>10</v>
      </c>
      <c r="L32" s="174">
        <f t="shared" si="5"/>
        <v>10</v>
      </c>
      <c r="M32" s="173">
        <f t="shared" si="6"/>
        <v>10</v>
      </c>
    </row>
    <row r="33" spans="1:13" s="140" customFormat="1" ht="16.5" hidden="1">
      <c r="A33" s="169">
        <f t="shared" si="2"/>
        <v>7</v>
      </c>
      <c r="B33" s="170">
        <v>2010304</v>
      </c>
      <c r="C33" s="171" t="s">
        <v>272</v>
      </c>
      <c r="D33" s="172">
        <v>0</v>
      </c>
      <c r="E33" s="172">
        <v>0</v>
      </c>
      <c r="F33" s="172">
        <v>0</v>
      </c>
      <c r="G33" s="172">
        <v>0</v>
      </c>
      <c r="H33" s="172">
        <v>0</v>
      </c>
      <c r="I33" s="175" t="str">
        <f t="shared" si="7"/>
        <v/>
      </c>
      <c r="J33" s="175" t="str">
        <f t="shared" si="8"/>
        <v/>
      </c>
      <c r="K33" s="161">
        <f t="shared" si="1"/>
        <v>0</v>
      </c>
      <c r="L33" s="174">
        <f t="shared" si="5"/>
        <v>0</v>
      </c>
      <c r="M33" s="173">
        <f t="shared" si="6"/>
        <v>0</v>
      </c>
    </row>
    <row r="34" spans="1:13" s="140" customFormat="1" ht="16.5" hidden="1">
      <c r="A34" s="169">
        <f t="shared" si="2"/>
        <v>7</v>
      </c>
      <c r="B34" s="170">
        <v>2010305</v>
      </c>
      <c r="C34" s="171" t="s">
        <v>273</v>
      </c>
      <c r="D34" s="172">
        <v>0</v>
      </c>
      <c r="E34" s="172">
        <v>0</v>
      </c>
      <c r="F34" s="172">
        <v>0</v>
      </c>
      <c r="G34" s="172">
        <v>0</v>
      </c>
      <c r="H34" s="172">
        <v>0</v>
      </c>
      <c r="I34" s="175" t="str">
        <f t="shared" si="7"/>
        <v/>
      </c>
      <c r="J34" s="175" t="str">
        <f t="shared" si="8"/>
        <v/>
      </c>
      <c r="K34" s="161">
        <f t="shared" si="1"/>
        <v>0</v>
      </c>
      <c r="L34" s="174">
        <f t="shared" si="5"/>
        <v>0</v>
      </c>
      <c r="M34" s="173">
        <f t="shared" si="6"/>
        <v>0</v>
      </c>
    </row>
    <row r="35" spans="1:13" s="140" customFormat="1" ht="16.5" hidden="1">
      <c r="A35" s="169">
        <f t="shared" si="2"/>
        <v>7</v>
      </c>
      <c r="B35" s="170">
        <v>2010306</v>
      </c>
      <c r="C35" s="171" t="s">
        <v>274</v>
      </c>
      <c r="D35" s="172">
        <v>0</v>
      </c>
      <c r="E35" s="172">
        <v>0</v>
      </c>
      <c r="F35" s="172">
        <v>0</v>
      </c>
      <c r="G35" s="172">
        <v>0</v>
      </c>
      <c r="H35" s="172">
        <v>0</v>
      </c>
      <c r="I35" s="175" t="str">
        <f t="shared" si="7"/>
        <v/>
      </c>
      <c r="J35" s="175" t="str">
        <f t="shared" si="8"/>
        <v/>
      </c>
      <c r="K35" s="161">
        <f t="shared" si="1"/>
        <v>0</v>
      </c>
      <c r="L35" s="174">
        <f t="shared" si="5"/>
        <v>0</v>
      </c>
      <c r="M35" s="173">
        <f t="shared" si="6"/>
        <v>0</v>
      </c>
    </row>
    <row r="36" spans="1:13" s="140" customFormat="1" ht="18" customHeight="1">
      <c r="A36" s="169">
        <f t="shared" si="2"/>
        <v>7</v>
      </c>
      <c r="B36" s="170">
        <v>2010308</v>
      </c>
      <c r="C36" s="171" t="s">
        <v>275</v>
      </c>
      <c r="D36" s="172">
        <v>115</v>
      </c>
      <c r="E36" s="172">
        <v>153</v>
      </c>
      <c r="F36" s="172">
        <v>103.10119</v>
      </c>
      <c r="G36" s="172">
        <v>49.898809999999997</v>
      </c>
      <c r="H36" s="172">
        <v>84.23</v>
      </c>
      <c r="I36" s="51">
        <f>IFERROR(E36/D36,"")*100</f>
        <v>133.04347826086999</v>
      </c>
      <c r="J36" s="51">
        <f>IFERROR(E36/H36,"")*100</f>
        <v>181.645494479402</v>
      </c>
      <c r="K36" s="161">
        <f t="shared" si="1"/>
        <v>421</v>
      </c>
      <c r="L36" s="174">
        <f t="shared" si="5"/>
        <v>505.23</v>
      </c>
      <c r="M36" s="173">
        <f t="shared" si="6"/>
        <v>352.23</v>
      </c>
    </row>
    <row r="37" spans="1:13" s="140" customFormat="1" ht="16.5" hidden="1">
      <c r="A37" s="169">
        <f t="shared" si="2"/>
        <v>7</v>
      </c>
      <c r="B37" s="170">
        <v>2010309</v>
      </c>
      <c r="C37" s="171" t="s">
        <v>276</v>
      </c>
      <c r="D37" s="172">
        <v>0</v>
      </c>
      <c r="E37" s="172">
        <v>0</v>
      </c>
      <c r="F37" s="172">
        <v>0</v>
      </c>
      <c r="G37" s="172">
        <v>0</v>
      </c>
      <c r="H37" s="172">
        <v>0</v>
      </c>
      <c r="I37" s="175" t="str">
        <f t="shared" si="7"/>
        <v/>
      </c>
      <c r="J37" s="175" t="str">
        <f t="shared" si="8"/>
        <v/>
      </c>
      <c r="K37" s="161">
        <f t="shared" si="1"/>
        <v>0</v>
      </c>
      <c r="L37" s="174">
        <f t="shared" si="5"/>
        <v>0</v>
      </c>
      <c r="M37" s="173">
        <f t="shared" si="6"/>
        <v>0</v>
      </c>
    </row>
    <row r="38" spans="1:13" s="140" customFormat="1" ht="18" customHeight="1">
      <c r="A38" s="169">
        <f t="shared" si="2"/>
        <v>7</v>
      </c>
      <c r="B38" s="170">
        <v>2010350</v>
      </c>
      <c r="C38" s="171" t="s">
        <v>263</v>
      </c>
      <c r="D38" s="172">
        <v>611</v>
      </c>
      <c r="E38" s="172">
        <v>299</v>
      </c>
      <c r="F38" s="172">
        <v>299</v>
      </c>
      <c r="G38" s="172">
        <v>0</v>
      </c>
      <c r="H38" s="172">
        <v>703.85</v>
      </c>
      <c r="I38" s="51">
        <f t="shared" ref="I38:I41" si="13">IFERROR(E38/D38,"")*100</f>
        <v>48.936170212766001</v>
      </c>
      <c r="J38" s="51">
        <f t="shared" ref="J38:J41" si="14">IFERROR(E38/H38,"")*100</f>
        <v>42.480642182283198</v>
      </c>
      <c r="K38" s="161">
        <f t="shared" si="1"/>
        <v>1209</v>
      </c>
      <c r="L38" s="174">
        <f t="shared" si="5"/>
        <v>1912.85</v>
      </c>
      <c r="M38" s="173">
        <f t="shared" si="6"/>
        <v>1613.85</v>
      </c>
    </row>
    <row r="39" spans="1:13" s="140" customFormat="1" ht="18" customHeight="1">
      <c r="A39" s="169">
        <f t="shared" si="2"/>
        <v>7</v>
      </c>
      <c r="B39" s="170">
        <v>2010399</v>
      </c>
      <c r="C39" s="171" t="s">
        <v>277</v>
      </c>
      <c r="D39" s="172">
        <v>0</v>
      </c>
      <c r="E39" s="172">
        <v>7</v>
      </c>
      <c r="F39" s="172">
        <v>7</v>
      </c>
      <c r="G39" s="172">
        <v>0</v>
      </c>
      <c r="H39" s="172">
        <v>219.35</v>
      </c>
      <c r="I39" s="51"/>
      <c r="J39" s="51">
        <f t="shared" si="14"/>
        <v>3.1912468657396902</v>
      </c>
      <c r="K39" s="161">
        <f t="shared" si="1"/>
        <v>14</v>
      </c>
      <c r="L39" s="174">
        <f t="shared" si="5"/>
        <v>233.35</v>
      </c>
      <c r="M39" s="173">
        <f t="shared" si="6"/>
        <v>226.35</v>
      </c>
    </row>
    <row r="40" spans="1:13" s="140" customFormat="1" ht="18" customHeight="1">
      <c r="A40" s="169">
        <f t="shared" si="2"/>
        <v>5</v>
      </c>
      <c r="B40" s="170">
        <v>20104</v>
      </c>
      <c r="C40" s="171" t="s">
        <v>278</v>
      </c>
      <c r="D40" s="172">
        <v>745</v>
      </c>
      <c r="E40" s="172">
        <v>434</v>
      </c>
      <c r="F40" s="172">
        <v>434</v>
      </c>
      <c r="G40" s="172">
        <v>0</v>
      </c>
      <c r="H40" s="172">
        <v>468.2</v>
      </c>
      <c r="I40" s="51">
        <f t="shared" si="13"/>
        <v>58.255033557047</v>
      </c>
      <c r="J40" s="51">
        <f t="shared" si="14"/>
        <v>92.695429303716395</v>
      </c>
      <c r="K40" s="161">
        <f t="shared" si="1"/>
        <v>1613</v>
      </c>
      <c r="L40" s="174">
        <f t="shared" si="5"/>
        <v>2081.1999999999998</v>
      </c>
      <c r="M40" s="173">
        <f t="shared" si="6"/>
        <v>1647.2</v>
      </c>
    </row>
    <row r="41" spans="1:13" s="140" customFormat="1" ht="18" customHeight="1">
      <c r="A41" s="169">
        <f t="shared" si="2"/>
        <v>7</v>
      </c>
      <c r="B41" s="170">
        <v>2010401</v>
      </c>
      <c r="C41" s="171" t="s">
        <v>254</v>
      </c>
      <c r="D41" s="172">
        <v>605</v>
      </c>
      <c r="E41" s="172">
        <v>356</v>
      </c>
      <c r="F41" s="172">
        <v>356</v>
      </c>
      <c r="G41" s="172">
        <v>0</v>
      </c>
      <c r="H41" s="172">
        <v>407.28</v>
      </c>
      <c r="I41" s="51">
        <f t="shared" si="13"/>
        <v>58.842975206611598</v>
      </c>
      <c r="J41" s="51">
        <f t="shared" si="14"/>
        <v>87.409153407974898</v>
      </c>
      <c r="K41" s="161">
        <f t="shared" si="1"/>
        <v>1317</v>
      </c>
      <c r="L41" s="174">
        <f t="shared" si="5"/>
        <v>1724.28</v>
      </c>
      <c r="M41" s="173">
        <f t="shared" si="6"/>
        <v>1368.28</v>
      </c>
    </row>
    <row r="42" spans="1:13" s="140" customFormat="1" ht="16.5" hidden="1">
      <c r="A42" s="169">
        <f t="shared" si="2"/>
        <v>7</v>
      </c>
      <c r="B42" s="170">
        <v>2010402</v>
      </c>
      <c r="C42" s="171" t="s">
        <v>279</v>
      </c>
      <c r="D42" s="172">
        <v>0</v>
      </c>
      <c r="E42" s="172">
        <v>0</v>
      </c>
      <c r="F42" s="172">
        <v>0</v>
      </c>
      <c r="G42" s="172">
        <v>0</v>
      </c>
      <c r="H42" s="172">
        <v>0</v>
      </c>
      <c r="I42" s="175" t="str">
        <f t="shared" si="7"/>
        <v/>
      </c>
      <c r="J42" s="175" t="str">
        <f t="shared" si="8"/>
        <v/>
      </c>
      <c r="K42" s="161">
        <f t="shared" si="1"/>
        <v>0</v>
      </c>
      <c r="L42" s="174">
        <f t="shared" si="5"/>
        <v>0</v>
      </c>
      <c r="M42" s="173">
        <f t="shared" si="6"/>
        <v>0</v>
      </c>
    </row>
    <row r="43" spans="1:13" s="140" customFormat="1" ht="16.5" hidden="1">
      <c r="A43" s="169">
        <f t="shared" si="2"/>
        <v>7</v>
      </c>
      <c r="B43" s="170">
        <v>2010403</v>
      </c>
      <c r="C43" s="171" t="s">
        <v>256</v>
      </c>
      <c r="D43" s="172">
        <v>0</v>
      </c>
      <c r="E43" s="172">
        <v>0</v>
      </c>
      <c r="F43" s="172">
        <v>0</v>
      </c>
      <c r="G43" s="172">
        <v>0</v>
      </c>
      <c r="H43" s="172">
        <v>0</v>
      </c>
      <c r="I43" s="175" t="str">
        <f t="shared" si="7"/>
        <v/>
      </c>
      <c r="J43" s="175" t="str">
        <f t="shared" si="8"/>
        <v/>
      </c>
      <c r="K43" s="161">
        <f t="shared" si="1"/>
        <v>0</v>
      </c>
      <c r="L43" s="174">
        <f t="shared" si="5"/>
        <v>0</v>
      </c>
      <c r="M43" s="173">
        <f t="shared" si="6"/>
        <v>0</v>
      </c>
    </row>
    <row r="44" spans="1:13" s="140" customFormat="1" ht="18" hidden="1" customHeight="1">
      <c r="A44" s="169">
        <f t="shared" si="2"/>
        <v>7</v>
      </c>
      <c r="B44" s="170">
        <v>2010404</v>
      </c>
      <c r="C44" s="171" t="s">
        <v>280</v>
      </c>
      <c r="D44" s="172">
        <v>0</v>
      </c>
      <c r="E44" s="172">
        <v>0</v>
      </c>
      <c r="F44" s="172">
        <v>0</v>
      </c>
      <c r="G44" s="172">
        <v>0</v>
      </c>
      <c r="H44" s="172">
        <v>0</v>
      </c>
      <c r="I44" s="31" t="str">
        <f t="shared" si="7"/>
        <v/>
      </c>
      <c r="J44" s="31" t="str">
        <f t="shared" si="8"/>
        <v/>
      </c>
      <c r="K44" s="161">
        <f t="shared" si="1"/>
        <v>0</v>
      </c>
      <c r="L44" s="174">
        <f t="shared" si="5"/>
        <v>0</v>
      </c>
      <c r="M44" s="173">
        <f t="shared" si="6"/>
        <v>0</v>
      </c>
    </row>
    <row r="45" spans="1:13" s="140" customFormat="1" ht="16.5" hidden="1">
      <c r="A45" s="169">
        <f t="shared" si="2"/>
        <v>7</v>
      </c>
      <c r="B45" s="170">
        <v>2010405</v>
      </c>
      <c r="C45" s="171" t="s">
        <v>281</v>
      </c>
      <c r="D45" s="172">
        <v>0</v>
      </c>
      <c r="E45" s="172">
        <v>0</v>
      </c>
      <c r="F45" s="172">
        <v>0</v>
      </c>
      <c r="G45" s="172">
        <v>0</v>
      </c>
      <c r="H45" s="172">
        <v>0</v>
      </c>
      <c r="I45" s="175" t="str">
        <f t="shared" si="7"/>
        <v/>
      </c>
      <c r="J45" s="175" t="str">
        <f t="shared" si="8"/>
        <v/>
      </c>
      <c r="K45" s="161">
        <f t="shared" si="1"/>
        <v>0</v>
      </c>
      <c r="L45" s="174">
        <f t="shared" si="5"/>
        <v>0</v>
      </c>
      <c r="M45" s="173">
        <f t="shared" si="6"/>
        <v>0</v>
      </c>
    </row>
    <row r="46" spans="1:13" s="140" customFormat="1" ht="16.5" hidden="1">
      <c r="A46" s="169">
        <f t="shared" si="2"/>
        <v>7</v>
      </c>
      <c r="B46" s="170">
        <v>2010406</v>
      </c>
      <c r="C46" s="171" t="s">
        <v>282</v>
      </c>
      <c r="D46" s="172">
        <v>0</v>
      </c>
      <c r="E46" s="172">
        <v>0</v>
      </c>
      <c r="F46" s="172">
        <v>0</v>
      </c>
      <c r="G46" s="172">
        <v>0</v>
      </c>
      <c r="H46" s="172">
        <v>0</v>
      </c>
      <c r="I46" s="175" t="str">
        <f t="shared" si="7"/>
        <v/>
      </c>
      <c r="J46" s="175" t="str">
        <f t="shared" si="8"/>
        <v/>
      </c>
      <c r="K46" s="161">
        <f t="shared" si="1"/>
        <v>0</v>
      </c>
      <c r="L46" s="174">
        <f t="shared" si="5"/>
        <v>0</v>
      </c>
      <c r="M46" s="173">
        <f t="shared" si="6"/>
        <v>0</v>
      </c>
    </row>
    <row r="47" spans="1:13" s="140" customFormat="1" ht="16.5" hidden="1">
      <c r="A47" s="169">
        <f t="shared" si="2"/>
        <v>7</v>
      </c>
      <c r="B47" s="170">
        <v>2010407</v>
      </c>
      <c r="C47" s="171" t="s">
        <v>283</v>
      </c>
      <c r="D47" s="172">
        <v>0</v>
      </c>
      <c r="E47" s="172">
        <v>0</v>
      </c>
      <c r="F47" s="172">
        <v>0</v>
      </c>
      <c r="G47" s="172">
        <v>0</v>
      </c>
      <c r="H47" s="172">
        <v>0</v>
      </c>
      <c r="I47" s="175" t="str">
        <f t="shared" si="7"/>
        <v/>
      </c>
      <c r="J47" s="175" t="str">
        <f t="shared" si="8"/>
        <v/>
      </c>
      <c r="K47" s="161">
        <f t="shared" si="1"/>
        <v>0</v>
      </c>
      <c r="L47" s="174">
        <f t="shared" si="5"/>
        <v>0</v>
      </c>
      <c r="M47" s="173">
        <f t="shared" si="6"/>
        <v>0</v>
      </c>
    </row>
    <row r="48" spans="1:13" s="140" customFormat="1" ht="18" hidden="1" customHeight="1">
      <c r="A48" s="169">
        <f t="shared" si="2"/>
        <v>7</v>
      </c>
      <c r="B48" s="170">
        <v>2010408</v>
      </c>
      <c r="C48" s="171" t="s">
        <v>284</v>
      </c>
      <c r="D48" s="172">
        <v>0</v>
      </c>
      <c r="E48" s="172">
        <v>0</v>
      </c>
      <c r="F48" s="172">
        <v>0</v>
      </c>
      <c r="G48" s="172">
        <v>0</v>
      </c>
      <c r="H48" s="172">
        <v>0.1</v>
      </c>
      <c r="I48" s="31" t="str">
        <f t="shared" si="7"/>
        <v/>
      </c>
      <c r="J48" s="31">
        <f t="shared" si="8"/>
        <v>0</v>
      </c>
      <c r="K48" s="161">
        <f t="shared" si="1"/>
        <v>0</v>
      </c>
      <c r="L48" s="174">
        <f t="shared" si="5"/>
        <v>0.1</v>
      </c>
      <c r="M48" s="173">
        <f t="shared" si="6"/>
        <v>0.1</v>
      </c>
    </row>
    <row r="49" spans="1:13" s="140" customFormat="1" ht="18" customHeight="1">
      <c r="A49" s="169">
        <f t="shared" si="2"/>
        <v>7</v>
      </c>
      <c r="B49" s="170">
        <v>2010450</v>
      </c>
      <c r="C49" s="171" t="s">
        <v>263</v>
      </c>
      <c r="D49" s="172">
        <v>140</v>
      </c>
      <c r="E49" s="172">
        <v>78</v>
      </c>
      <c r="F49" s="172">
        <v>78</v>
      </c>
      <c r="G49" s="172">
        <v>0</v>
      </c>
      <c r="H49" s="172">
        <v>60.82</v>
      </c>
      <c r="I49" s="51">
        <f>IFERROR(E49/D49,"")*100</f>
        <v>55.714285714285701</v>
      </c>
      <c r="J49" s="51">
        <f>IFERROR(E49/H49,"")*100</f>
        <v>128.24728707662001</v>
      </c>
      <c r="K49" s="161">
        <f t="shared" si="1"/>
        <v>296</v>
      </c>
      <c r="L49" s="174">
        <f t="shared" si="5"/>
        <v>356.82</v>
      </c>
      <c r="M49" s="173">
        <f t="shared" si="6"/>
        <v>278.82</v>
      </c>
    </row>
    <row r="50" spans="1:13" s="140" customFormat="1" ht="18" hidden="1" customHeight="1">
      <c r="A50" s="169">
        <f t="shared" si="2"/>
        <v>7</v>
      </c>
      <c r="B50" s="170">
        <v>2010499</v>
      </c>
      <c r="C50" s="171" t="s">
        <v>285</v>
      </c>
      <c r="D50" s="172">
        <v>0</v>
      </c>
      <c r="E50" s="172">
        <v>0</v>
      </c>
      <c r="F50" s="172">
        <v>0</v>
      </c>
      <c r="G50" s="172">
        <v>0</v>
      </c>
      <c r="H50" s="172">
        <v>0</v>
      </c>
      <c r="I50" s="31" t="str">
        <f t="shared" si="7"/>
        <v/>
      </c>
      <c r="J50" s="31" t="str">
        <f t="shared" si="8"/>
        <v/>
      </c>
      <c r="K50" s="161">
        <f t="shared" si="1"/>
        <v>0</v>
      </c>
      <c r="L50" s="174">
        <f t="shared" si="5"/>
        <v>0</v>
      </c>
      <c r="M50" s="173">
        <f t="shared" si="6"/>
        <v>0</v>
      </c>
    </row>
    <row r="51" spans="1:13" s="140" customFormat="1" ht="18" customHeight="1">
      <c r="A51" s="169">
        <f t="shared" si="2"/>
        <v>5</v>
      </c>
      <c r="B51" s="170">
        <v>20105</v>
      </c>
      <c r="C51" s="171" t="s">
        <v>286</v>
      </c>
      <c r="D51" s="172">
        <v>405</v>
      </c>
      <c r="E51" s="172">
        <v>346</v>
      </c>
      <c r="F51" s="172">
        <v>234.98903799999999</v>
      </c>
      <c r="G51" s="172">
        <v>111.01096200000001</v>
      </c>
      <c r="H51" s="172">
        <v>287.54000000000002</v>
      </c>
      <c r="I51" s="51">
        <f t="shared" ref="I51:I52" si="15">IFERROR(E51/D51,"")*100</f>
        <v>85.432098765432102</v>
      </c>
      <c r="J51" s="51">
        <f t="shared" ref="J51:J52" si="16">IFERROR(E51/H51,"")*100</f>
        <v>120.33108437087</v>
      </c>
      <c r="K51" s="161">
        <f t="shared" si="1"/>
        <v>1097</v>
      </c>
      <c r="L51" s="174">
        <f t="shared" si="5"/>
        <v>1384.54</v>
      </c>
      <c r="M51" s="173">
        <f t="shared" si="6"/>
        <v>1038.54</v>
      </c>
    </row>
    <row r="52" spans="1:13" s="140" customFormat="1" ht="18" customHeight="1">
      <c r="A52" s="169">
        <f t="shared" si="2"/>
        <v>7</v>
      </c>
      <c r="B52" s="170">
        <v>2010501</v>
      </c>
      <c r="C52" s="171" t="s">
        <v>254</v>
      </c>
      <c r="D52" s="172">
        <v>325</v>
      </c>
      <c r="E52" s="172">
        <v>215</v>
      </c>
      <c r="F52" s="172">
        <v>174.905652</v>
      </c>
      <c r="G52" s="172">
        <v>40.094347999999997</v>
      </c>
      <c r="H52" s="172">
        <v>202.07</v>
      </c>
      <c r="I52" s="51">
        <f t="shared" si="15"/>
        <v>66.153846153846104</v>
      </c>
      <c r="J52" s="51">
        <f t="shared" si="16"/>
        <v>106.398772702529</v>
      </c>
      <c r="K52" s="161">
        <f t="shared" si="1"/>
        <v>755</v>
      </c>
      <c r="L52" s="174">
        <f t="shared" si="5"/>
        <v>957.07</v>
      </c>
      <c r="M52" s="173">
        <f t="shared" si="6"/>
        <v>742.07</v>
      </c>
    </row>
    <row r="53" spans="1:13" s="140" customFormat="1" ht="18" hidden="1" customHeight="1">
      <c r="A53" s="169">
        <f t="shared" si="2"/>
        <v>7</v>
      </c>
      <c r="B53" s="170">
        <v>2010502</v>
      </c>
      <c r="C53" s="171" t="s">
        <v>255</v>
      </c>
      <c r="D53" s="172">
        <v>0</v>
      </c>
      <c r="E53" s="172">
        <v>0</v>
      </c>
      <c r="F53" s="172">
        <v>0</v>
      </c>
      <c r="G53" s="172">
        <v>0</v>
      </c>
      <c r="H53" s="172">
        <v>0</v>
      </c>
      <c r="I53" s="31" t="str">
        <f t="shared" si="7"/>
        <v/>
      </c>
      <c r="J53" s="31" t="str">
        <f t="shared" si="8"/>
        <v/>
      </c>
      <c r="K53" s="161">
        <f t="shared" si="1"/>
        <v>0</v>
      </c>
      <c r="L53" s="174">
        <f t="shared" si="5"/>
        <v>0</v>
      </c>
      <c r="M53" s="173">
        <f t="shared" si="6"/>
        <v>0</v>
      </c>
    </row>
    <row r="54" spans="1:13" s="140" customFormat="1" ht="16.5" hidden="1">
      <c r="A54" s="169">
        <f t="shared" si="2"/>
        <v>7</v>
      </c>
      <c r="B54" s="170">
        <v>2010503</v>
      </c>
      <c r="C54" s="171" t="s">
        <v>256</v>
      </c>
      <c r="D54" s="172">
        <v>0</v>
      </c>
      <c r="E54" s="172">
        <v>0</v>
      </c>
      <c r="F54" s="172">
        <v>0</v>
      </c>
      <c r="G54" s="172">
        <v>0</v>
      </c>
      <c r="H54" s="172">
        <v>0</v>
      </c>
      <c r="I54" s="175" t="str">
        <f t="shared" si="7"/>
        <v/>
      </c>
      <c r="J54" s="175" t="str">
        <f t="shared" si="8"/>
        <v/>
      </c>
      <c r="K54" s="161">
        <f t="shared" si="1"/>
        <v>0</v>
      </c>
      <c r="L54" s="174">
        <f t="shared" si="5"/>
        <v>0</v>
      </c>
      <c r="M54" s="173">
        <f t="shared" si="6"/>
        <v>0</v>
      </c>
    </row>
    <row r="55" spans="1:13" s="140" customFormat="1" ht="16.5" hidden="1">
      <c r="A55" s="169">
        <f t="shared" si="2"/>
        <v>7</v>
      </c>
      <c r="B55" s="170">
        <v>2010504</v>
      </c>
      <c r="C55" s="171" t="s">
        <v>287</v>
      </c>
      <c r="D55" s="172">
        <v>0</v>
      </c>
      <c r="E55" s="172">
        <v>0</v>
      </c>
      <c r="F55" s="172">
        <v>0</v>
      </c>
      <c r="G55" s="172">
        <v>0</v>
      </c>
      <c r="H55" s="172">
        <v>0</v>
      </c>
      <c r="I55" s="175" t="str">
        <f t="shared" si="7"/>
        <v/>
      </c>
      <c r="J55" s="175" t="str">
        <f t="shared" si="8"/>
        <v/>
      </c>
      <c r="K55" s="161">
        <f t="shared" si="1"/>
        <v>0</v>
      </c>
      <c r="L55" s="174">
        <f t="shared" si="5"/>
        <v>0</v>
      </c>
      <c r="M55" s="173">
        <f t="shared" si="6"/>
        <v>0</v>
      </c>
    </row>
    <row r="56" spans="1:13" s="140" customFormat="1" ht="18" hidden="1" customHeight="1">
      <c r="A56" s="169">
        <f t="shared" si="2"/>
        <v>7</v>
      </c>
      <c r="B56" s="170">
        <v>2010505</v>
      </c>
      <c r="C56" s="171" t="s">
        <v>288</v>
      </c>
      <c r="D56" s="172">
        <v>0</v>
      </c>
      <c r="E56" s="172">
        <v>0</v>
      </c>
      <c r="F56" s="172">
        <v>0</v>
      </c>
      <c r="G56" s="172">
        <v>0</v>
      </c>
      <c r="H56" s="172">
        <v>0</v>
      </c>
      <c r="I56" s="31" t="str">
        <f t="shared" si="7"/>
        <v/>
      </c>
      <c r="J56" s="31" t="str">
        <f t="shared" si="8"/>
        <v/>
      </c>
      <c r="K56" s="161">
        <f t="shared" si="1"/>
        <v>0</v>
      </c>
      <c r="L56" s="174">
        <f t="shared" si="5"/>
        <v>0</v>
      </c>
      <c r="M56" s="173">
        <f t="shared" si="6"/>
        <v>0</v>
      </c>
    </row>
    <row r="57" spans="1:13" s="140" customFormat="1" ht="16.5" hidden="1">
      <c r="A57" s="169">
        <f t="shared" si="2"/>
        <v>7</v>
      </c>
      <c r="B57" s="170">
        <v>2010506</v>
      </c>
      <c r="C57" s="171" t="s">
        <v>289</v>
      </c>
      <c r="D57" s="172">
        <v>0</v>
      </c>
      <c r="E57" s="172">
        <v>0</v>
      </c>
      <c r="F57" s="172">
        <v>0</v>
      </c>
      <c r="G57" s="172">
        <v>0</v>
      </c>
      <c r="H57" s="172">
        <v>0</v>
      </c>
      <c r="I57" s="175" t="str">
        <f t="shared" si="7"/>
        <v/>
      </c>
      <c r="J57" s="175" t="str">
        <f t="shared" si="8"/>
        <v/>
      </c>
      <c r="K57" s="161">
        <f t="shared" si="1"/>
        <v>0</v>
      </c>
      <c r="L57" s="174">
        <f t="shared" si="5"/>
        <v>0</v>
      </c>
      <c r="M57" s="173">
        <f t="shared" si="6"/>
        <v>0</v>
      </c>
    </row>
    <row r="58" spans="1:13" s="140" customFormat="1" ht="18" customHeight="1">
      <c r="A58" s="169">
        <f t="shared" si="2"/>
        <v>7</v>
      </c>
      <c r="B58" s="170">
        <v>2010507</v>
      </c>
      <c r="C58" s="171" t="s">
        <v>290</v>
      </c>
      <c r="D58" s="172">
        <v>0</v>
      </c>
      <c r="E58" s="172">
        <v>108</v>
      </c>
      <c r="F58" s="172">
        <v>37.083385999999997</v>
      </c>
      <c r="G58" s="172">
        <v>70.916613999999996</v>
      </c>
      <c r="H58" s="172">
        <v>30</v>
      </c>
      <c r="I58" s="51"/>
      <c r="J58" s="51">
        <f>IFERROR(E58/H58,"")*100</f>
        <v>360</v>
      </c>
      <c r="K58" s="161">
        <f t="shared" si="1"/>
        <v>216</v>
      </c>
      <c r="L58" s="174">
        <f t="shared" si="5"/>
        <v>246</v>
      </c>
      <c r="M58" s="173">
        <f t="shared" si="6"/>
        <v>138</v>
      </c>
    </row>
    <row r="59" spans="1:13" s="140" customFormat="1" ht="18" hidden="1" customHeight="1">
      <c r="A59" s="169">
        <f t="shared" si="2"/>
        <v>7</v>
      </c>
      <c r="B59" s="170">
        <v>2010508</v>
      </c>
      <c r="C59" s="171" t="s">
        <v>291</v>
      </c>
      <c r="D59" s="172">
        <v>44</v>
      </c>
      <c r="E59" s="172">
        <v>0</v>
      </c>
      <c r="F59" s="172">
        <v>0</v>
      </c>
      <c r="G59" s="172">
        <v>0</v>
      </c>
      <c r="H59" s="172">
        <v>33.9</v>
      </c>
      <c r="I59" s="31">
        <f t="shared" si="7"/>
        <v>0</v>
      </c>
      <c r="J59" s="31">
        <f t="shared" si="8"/>
        <v>0</v>
      </c>
      <c r="K59" s="161">
        <f t="shared" si="1"/>
        <v>44</v>
      </c>
      <c r="L59" s="174">
        <f t="shared" si="5"/>
        <v>77.900000000000006</v>
      </c>
      <c r="M59" s="173">
        <f t="shared" si="6"/>
        <v>77.900000000000006</v>
      </c>
    </row>
    <row r="60" spans="1:13" s="140" customFormat="1" ht="18" customHeight="1">
      <c r="A60" s="169">
        <f t="shared" si="2"/>
        <v>7</v>
      </c>
      <c r="B60" s="170">
        <v>2010550</v>
      </c>
      <c r="C60" s="171" t="s">
        <v>263</v>
      </c>
      <c r="D60" s="172">
        <v>36</v>
      </c>
      <c r="E60" s="172">
        <v>23</v>
      </c>
      <c r="F60" s="172">
        <v>23</v>
      </c>
      <c r="G60" s="172">
        <v>0</v>
      </c>
      <c r="H60" s="172">
        <v>21.57</v>
      </c>
      <c r="I60" s="51">
        <f>IFERROR(E60/D60,"")*100</f>
        <v>63.8888888888889</v>
      </c>
      <c r="J60" s="51">
        <f>IFERROR(E60/H60,"")*100</f>
        <v>106.629578117756</v>
      </c>
      <c r="K60" s="161">
        <f t="shared" si="1"/>
        <v>82</v>
      </c>
      <c r="L60" s="174">
        <f t="shared" si="5"/>
        <v>103.57</v>
      </c>
      <c r="M60" s="173">
        <f t="shared" si="6"/>
        <v>80.569999999999993</v>
      </c>
    </row>
    <row r="61" spans="1:13" s="140" customFormat="1" ht="18" hidden="1" customHeight="1">
      <c r="A61" s="169">
        <f t="shared" si="2"/>
        <v>7</v>
      </c>
      <c r="B61" s="170">
        <v>2010599</v>
      </c>
      <c r="C61" s="171" t="s">
        <v>292</v>
      </c>
      <c r="D61" s="172">
        <v>0</v>
      </c>
      <c r="E61" s="172">
        <v>0</v>
      </c>
      <c r="F61" s="172">
        <v>0</v>
      </c>
      <c r="G61" s="172">
        <v>0</v>
      </c>
      <c r="H61" s="172">
        <v>0</v>
      </c>
      <c r="I61" s="31" t="str">
        <f t="shared" si="7"/>
        <v/>
      </c>
      <c r="J61" s="31" t="str">
        <f t="shared" si="8"/>
        <v/>
      </c>
      <c r="K61" s="161">
        <f t="shared" si="1"/>
        <v>0</v>
      </c>
      <c r="L61" s="174">
        <f t="shared" si="5"/>
        <v>0</v>
      </c>
      <c r="M61" s="173">
        <f t="shared" si="6"/>
        <v>0</v>
      </c>
    </row>
    <row r="62" spans="1:13" s="140" customFormat="1" ht="18" customHeight="1">
      <c r="A62" s="169">
        <f t="shared" si="2"/>
        <v>5</v>
      </c>
      <c r="B62" s="170">
        <v>20106</v>
      </c>
      <c r="C62" s="171" t="s">
        <v>293</v>
      </c>
      <c r="D62" s="172">
        <v>2200</v>
      </c>
      <c r="E62" s="172">
        <v>1439</v>
      </c>
      <c r="F62" s="172">
        <v>835.14671199999998</v>
      </c>
      <c r="G62" s="172">
        <v>603.85328800000002</v>
      </c>
      <c r="H62" s="172">
        <v>1630</v>
      </c>
      <c r="I62" s="51">
        <f t="shared" ref="I62:I63" si="17">IFERROR(E62/D62,"")*100</f>
        <v>65.409090909090907</v>
      </c>
      <c r="J62" s="51">
        <f t="shared" ref="J62:J63" si="18">IFERROR(E62/H62,"")*100</f>
        <v>88.282208588957104</v>
      </c>
      <c r="K62" s="161">
        <f t="shared" si="1"/>
        <v>5078</v>
      </c>
      <c r="L62" s="174">
        <f t="shared" si="5"/>
        <v>6708</v>
      </c>
      <c r="M62" s="173">
        <f t="shared" si="6"/>
        <v>5269</v>
      </c>
    </row>
    <row r="63" spans="1:13" s="140" customFormat="1" ht="18" customHeight="1">
      <c r="A63" s="169">
        <f t="shared" si="2"/>
        <v>7</v>
      </c>
      <c r="B63" s="170">
        <v>2010601</v>
      </c>
      <c r="C63" s="171" t="s">
        <v>254</v>
      </c>
      <c r="D63" s="172">
        <v>2063</v>
      </c>
      <c r="E63" s="172">
        <v>1284</v>
      </c>
      <c r="F63" s="172">
        <v>680.14671199999998</v>
      </c>
      <c r="G63" s="172">
        <v>603.85328800000002</v>
      </c>
      <c r="H63" s="172">
        <v>1519.51</v>
      </c>
      <c r="I63" s="51">
        <f t="shared" si="17"/>
        <v>62.239457101308801</v>
      </c>
      <c r="J63" s="51">
        <f t="shared" si="18"/>
        <v>84.500924640180102</v>
      </c>
      <c r="K63" s="161">
        <f t="shared" si="1"/>
        <v>4631</v>
      </c>
      <c r="L63" s="174">
        <f t="shared" si="5"/>
        <v>6150.51</v>
      </c>
      <c r="M63" s="173">
        <f t="shared" si="6"/>
        <v>4866.51</v>
      </c>
    </row>
    <row r="64" spans="1:13" s="140" customFormat="1" ht="18" hidden="1" customHeight="1">
      <c r="A64" s="169">
        <f t="shared" si="2"/>
        <v>7</v>
      </c>
      <c r="B64" s="170">
        <v>2010602</v>
      </c>
      <c r="C64" s="171" t="s">
        <v>255</v>
      </c>
      <c r="D64" s="172">
        <v>16</v>
      </c>
      <c r="E64" s="172">
        <v>0</v>
      </c>
      <c r="F64" s="172">
        <v>0</v>
      </c>
      <c r="G64" s="172">
        <v>0</v>
      </c>
      <c r="H64" s="172">
        <v>0.5</v>
      </c>
      <c r="I64" s="31">
        <f t="shared" si="7"/>
        <v>0</v>
      </c>
      <c r="J64" s="31">
        <f t="shared" si="8"/>
        <v>0</v>
      </c>
      <c r="K64" s="161">
        <f t="shared" si="1"/>
        <v>16</v>
      </c>
      <c r="L64" s="174">
        <f t="shared" si="5"/>
        <v>16.5</v>
      </c>
      <c r="M64" s="173">
        <f t="shared" si="6"/>
        <v>16.5</v>
      </c>
    </row>
    <row r="65" spans="1:13" s="140" customFormat="1" ht="16.5" hidden="1">
      <c r="A65" s="169">
        <f t="shared" si="2"/>
        <v>7</v>
      </c>
      <c r="B65" s="170">
        <v>2010603</v>
      </c>
      <c r="C65" s="171" t="s">
        <v>256</v>
      </c>
      <c r="D65" s="172">
        <v>0</v>
      </c>
      <c r="E65" s="172">
        <v>0</v>
      </c>
      <c r="F65" s="172">
        <v>0</v>
      </c>
      <c r="G65" s="172">
        <v>0</v>
      </c>
      <c r="H65" s="172">
        <v>0</v>
      </c>
      <c r="I65" s="175" t="str">
        <f t="shared" si="7"/>
        <v/>
      </c>
      <c r="J65" s="175" t="str">
        <f t="shared" si="8"/>
        <v/>
      </c>
      <c r="K65" s="161">
        <f t="shared" si="1"/>
        <v>0</v>
      </c>
      <c r="L65" s="174">
        <f t="shared" si="5"/>
        <v>0</v>
      </c>
      <c r="M65" s="173">
        <f t="shared" si="6"/>
        <v>0</v>
      </c>
    </row>
    <row r="66" spans="1:13" s="140" customFormat="1" ht="16.5" hidden="1">
      <c r="A66" s="169">
        <f t="shared" si="2"/>
        <v>7</v>
      </c>
      <c r="B66" s="170">
        <v>2010604</v>
      </c>
      <c r="C66" s="171" t="s">
        <v>294</v>
      </c>
      <c r="D66" s="172">
        <v>0</v>
      </c>
      <c r="E66" s="172">
        <v>0</v>
      </c>
      <c r="F66" s="172">
        <v>0</v>
      </c>
      <c r="G66" s="172">
        <v>0</v>
      </c>
      <c r="H66" s="172">
        <v>0</v>
      </c>
      <c r="I66" s="175" t="str">
        <f t="shared" si="7"/>
        <v/>
      </c>
      <c r="J66" s="175" t="str">
        <f t="shared" si="8"/>
        <v/>
      </c>
      <c r="K66" s="161">
        <f t="shared" si="1"/>
        <v>0</v>
      </c>
      <c r="L66" s="174">
        <f t="shared" si="5"/>
        <v>0</v>
      </c>
      <c r="M66" s="173">
        <f t="shared" si="6"/>
        <v>0</v>
      </c>
    </row>
    <row r="67" spans="1:13" s="140" customFormat="1" ht="16.5" hidden="1">
      <c r="A67" s="169">
        <f t="shared" si="2"/>
        <v>7</v>
      </c>
      <c r="B67" s="170">
        <v>2010605</v>
      </c>
      <c r="C67" s="171" t="s">
        <v>295</v>
      </c>
      <c r="D67" s="172">
        <v>0</v>
      </c>
      <c r="E67" s="172">
        <v>0</v>
      </c>
      <c r="F67" s="172">
        <v>0</v>
      </c>
      <c r="G67" s="172">
        <v>0</v>
      </c>
      <c r="H67" s="172">
        <v>0</v>
      </c>
      <c r="I67" s="175" t="str">
        <f t="shared" si="7"/>
        <v/>
      </c>
      <c r="J67" s="175" t="str">
        <f t="shared" si="8"/>
        <v/>
      </c>
      <c r="K67" s="161">
        <f t="shared" si="1"/>
        <v>0</v>
      </c>
      <c r="L67" s="174">
        <f t="shared" si="5"/>
        <v>0</v>
      </c>
      <c r="M67" s="173">
        <f t="shared" si="6"/>
        <v>0</v>
      </c>
    </row>
    <row r="68" spans="1:13" s="140" customFormat="1" ht="18" hidden="1" customHeight="1">
      <c r="A68" s="169">
        <f t="shared" si="2"/>
        <v>7</v>
      </c>
      <c r="B68" s="170">
        <v>2010606</v>
      </c>
      <c r="C68" s="171" t="s">
        <v>296</v>
      </c>
      <c r="D68" s="172">
        <v>0</v>
      </c>
      <c r="E68" s="172">
        <v>0</v>
      </c>
      <c r="F68" s="172">
        <v>0</v>
      </c>
      <c r="G68" s="172">
        <v>0</v>
      </c>
      <c r="H68" s="172">
        <v>0</v>
      </c>
      <c r="I68" s="31" t="str">
        <f t="shared" si="7"/>
        <v/>
      </c>
      <c r="J68" s="31" t="str">
        <f t="shared" si="8"/>
        <v/>
      </c>
      <c r="K68" s="161">
        <f t="shared" si="1"/>
        <v>0</v>
      </c>
      <c r="L68" s="174">
        <f t="shared" si="5"/>
        <v>0</v>
      </c>
      <c r="M68" s="173">
        <f t="shared" si="6"/>
        <v>0</v>
      </c>
    </row>
    <row r="69" spans="1:13" s="140" customFormat="1" ht="18" customHeight="1">
      <c r="A69" s="169">
        <f t="shared" si="2"/>
        <v>7</v>
      </c>
      <c r="B69" s="170">
        <v>2010607</v>
      </c>
      <c r="C69" s="171" t="s">
        <v>297</v>
      </c>
      <c r="D69" s="172">
        <v>0</v>
      </c>
      <c r="E69" s="172">
        <v>48</v>
      </c>
      <c r="F69" s="172">
        <v>48</v>
      </c>
      <c r="G69" s="172">
        <v>0</v>
      </c>
      <c r="H69" s="172">
        <v>0</v>
      </c>
      <c r="I69" s="51"/>
      <c r="J69" s="51"/>
      <c r="K69" s="161">
        <f t="shared" si="1"/>
        <v>96</v>
      </c>
      <c r="L69" s="174">
        <f t="shared" si="5"/>
        <v>96</v>
      </c>
      <c r="M69" s="173">
        <f t="shared" si="6"/>
        <v>48</v>
      </c>
    </row>
    <row r="70" spans="1:13" s="140" customFormat="1" ht="18" customHeight="1">
      <c r="A70" s="169">
        <f t="shared" si="2"/>
        <v>7</v>
      </c>
      <c r="B70" s="170">
        <v>2010608</v>
      </c>
      <c r="C70" s="171" t="s">
        <v>298</v>
      </c>
      <c r="D70" s="172">
        <v>0</v>
      </c>
      <c r="E70" s="172">
        <v>28</v>
      </c>
      <c r="F70" s="172">
        <v>28</v>
      </c>
      <c r="G70" s="172">
        <v>0</v>
      </c>
      <c r="H70" s="172">
        <v>0</v>
      </c>
      <c r="I70" s="51"/>
      <c r="J70" s="51"/>
      <c r="K70" s="161">
        <f t="shared" ref="K70:K133" si="19">D70+E70+F70+G70</f>
        <v>56</v>
      </c>
      <c r="L70" s="174">
        <f t="shared" si="5"/>
        <v>56</v>
      </c>
      <c r="M70" s="173">
        <f t="shared" si="6"/>
        <v>28</v>
      </c>
    </row>
    <row r="71" spans="1:13" s="140" customFormat="1" ht="18" customHeight="1">
      <c r="A71" s="169">
        <f t="shared" ref="A71:A134" si="20">LEN(B71)</f>
        <v>7</v>
      </c>
      <c r="B71" s="170">
        <v>2010650</v>
      </c>
      <c r="C71" s="171" t="s">
        <v>263</v>
      </c>
      <c r="D71" s="172">
        <v>121</v>
      </c>
      <c r="E71" s="172">
        <v>79</v>
      </c>
      <c r="F71" s="172">
        <v>79</v>
      </c>
      <c r="G71" s="172">
        <v>0</v>
      </c>
      <c r="H71" s="172">
        <v>109.99</v>
      </c>
      <c r="I71" s="51">
        <f t="shared" ref="I71" si="21">IFERROR(E71/D71,"")*100</f>
        <v>65.289256198347104</v>
      </c>
      <c r="J71" s="51">
        <f t="shared" ref="J71" si="22">IFERROR(E71/H71,"")*100</f>
        <v>71.824711337394305</v>
      </c>
      <c r="K71" s="161">
        <f t="shared" si="19"/>
        <v>279</v>
      </c>
      <c r="L71" s="174">
        <f t="shared" ref="L71:L134" si="23">D71+E71+F71+G71+H71</f>
        <v>388.99</v>
      </c>
      <c r="M71" s="173">
        <f t="shared" ref="M71:M134" si="24">D71+E71+H71</f>
        <v>309.99</v>
      </c>
    </row>
    <row r="72" spans="1:13" s="140" customFormat="1" ht="16.5" hidden="1">
      <c r="A72" s="169">
        <f t="shared" si="20"/>
        <v>7</v>
      </c>
      <c r="B72" s="170">
        <v>2010699</v>
      </c>
      <c r="C72" s="171" t="s">
        <v>299</v>
      </c>
      <c r="D72" s="172">
        <v>0</v>
      </c>
      <c r="E72" s="172">
        <v>0</v>
      </c>
      <c r="F72" s="172">
        <v>0</v>
      </c>
      <c r="G72" s="172">
        <v>0</v>
      </c>
      <c r="H72" s="172">
        <v>0</v>
      </c>
      <c r="I72" s="175" t="str">
        <f t="shared" ref="I72:I133" si="25">IFERROR(E72/D72,"")</f>
        <v/>
      </c>
      <c r="J72" s="175" t="str">
        <f t="shared" ref="J72:J133" si="26">IFERROR(E72/H72,"")</f>
        <v/>
      </c>
      <c r="K72" s="161">
        <f t="shared" si="19"/>
        <v>0</v>
      </c>
      <c r="L72" s="174">
        <f t="shared" si="23"/>
        <v>0</v>
      </c>
      <c r="M72" s="173">
        <f t="shared" si="24"/>
        <v>0</v>
      </c>
    </row>
    <row r="73" spans="1:13" s="140" customFormat="1" ht="16.5" hidden="1">
      <c r="A73" s="169">
        <f t="shared" si="20"/>
        <v>5</v>
      </c>
      <c r="B73" s="170">
        <v>20107</v>
      </c>
      <c r="C73" s="171" t="s">
        <v>300</v>
      </c>
      <c r="D73" s="172">
        <v>0</v>
      </c>
      <c r="E73" s="172">
        <v>0</v>
      </c>
      <c r="F73" s="172">
        <v>0</v>
      </c>
      <c r="G73" s="172">
        <v>0</v>
      </c>
      <c r="H73" s="172">
        <v>0</v>
      </c>
      <c r="I73" s="175" t="str">
        <f t="shared" si="25"/>
        <v/>
      </c>
      <c r="J73" s="175" t="str">
        <f t="shared" si="26"/>
        <v/>
      </c>
      <c r="K73" s="161">
        <f t="shared" si="19"/>
        <v>0</v>
      </c>
      <c r="L73" s="174">
        <f t="shared" si="23"/>
        <v>0</v>
      </c>
      <c r="M73" s="173">
        <f t="shared" si="24"/>
        <v>0</v>
      </c>
    </row>
    <row r="74" spans="1:13" s="140" customFormat="1" ht="16.5" hidden="1">
      <c r="A74" s="169">
        <f t="shared" si="20"/>
        <v>7</v>
      </c>
      <c r="B74" s="170">
        <v>2010701</v>
      </c>
      <c r="C74" s="171" t="s">
        <v>301</v>
      </c>
      <c r="D74" s="172">
        <v>0</v>
      </c>
      <c r="E74" s="172">
        <v>0</v>
      </c>
      <c r="F74" s="172">
        <v>0</v>
      </c>
      <c r="G74" s="172">
        <v>0</v>
      </c>
      <c r="H74" s="172">
        <v>0</v>
      </c>
      <c r="I74" s="175" t="str">
        <f t="shared" si="25"/>
        <v/>
      </c>
      <c r="J74" s="175" t="str">
        <f t="shared" si="26"/>
        <v/>
      </c>
      <c r="K74" s="161">
        <f t="shared" si="19"/>
        <v>0</v>
      </c>
      <c r="L74" s="174">
        <f t="shared" si="23"/>
        <v>0</v>
      </c>
      <c r="M74" s="173">
        <f t="shared" si="24"/>
        <v>0</v>
      </c>
    </row>
    <row r="75" spans="1:13" s="140" customFormat="1" ht="16.5" hidden="1">
      <c r="A75" s="169">
        <f t="shared" si="20"/>
        <v>7</v>
      </c>
      <c r="B75" s="170">
        <v>2010702</v>
      </c>
      <c r="C75" s="171" t="s">
        <v>279</v>
      </c>
      <c r="D75" s="172">
        <v>0</v>
      </c>
      <c r="E75" s="172">
        <v>0</v>
      </c>
      <c r="F75" s="172">
        <v>0</v>
      </c>
      <c r="G75" s="172">
        <v>0</v>
      </c>
      <c r="H75" s="172">
        <v>0</v>
      </c>
      <c r="I75" s="175" t="str">
        <f t="shared" si="25"/>
        <v/>
      </c>
      <c r="J75" s="175" t="str">
        <f t="shared" si="26"/>
        <v/>
      </c>
      <c r="K75" s="161">
        <f t="shared" si="19"/>
        <v>0</v>
      </c>
      <c r="L75" s="174">
        <f t="shared" si="23"/>
        <v>0</v>
      </c>
      <c r="M75" s="173">
        <f t="shared" si="24"/>
        <v>0</v>
      </c>
    </row>
    <row r="76" spans="1:13" s="140" customFormat="1" ht="16.5" hidden="1">
      <c r="A76" s="169">
        <f t="shared" si="20"/>
        <v>7</v>
      </c>
      <c r="B76" s="170">
        <v>2010703</v>
      </c>
      <c r="C76" s="171" t="s">
        <v>256</v>
      </c>
      <c r="D76" s="172">
        <v>0</v>
      </c>
      <c r="E76" s="172">
        <v>0</v>
      </c>
      <c r="F76" s="172">
        <v>0</v>
      </c>
      <c r="G76" s="172">
        <v>0</v>
      </c>
      <c r="H76" s="172">
        <v>0</v>
      </c>
      <c r="I76" s="175" t="str">
        <f t="shared" si="25"/>
        <v/>
      </c>
      <c r="J76" s="175" t="str">
        <f t="shared" si="26"/>
        <v/>
      </c>
      <c r="K76" s="161">
        <f t="shared" si="19"/>
        <v>0</v>
      </c>
      <c r="L76" s="174">
        <f t="shared" si="23"/>
        <v>0</v>
      </c>
      <c r="M76" s="173">
        <f t="shared" si="24"/>
        <v>0</v>
      </c>
    </row>
    <row r="77" spans="1:13" s="140" customFormat="1" ht="16.5" hidden="1">
      <c r="A77" s="169">
        <f t="shared" si="20"/>
        <v>7</v>
      </c>
      <c r="B77" s="170">
        <v>2010704</v>
      </c>
      <c r="C77" s="171" t="s">
        <v>302</v>
      </c>
      <c r="D77" s="172">
        <v>0</v>
      </c>
      <c r="E77" s="172">
        <v>0</v>
      </c>
      <c r="F77" s="172">
        <v>0</v>
      </c>
      <c r="G77" s="172">
        <v>0</v>
      </c>
      <c r="H77" s="172">
        <v>0</v>
      </c>
      <c r="I77" s="175" t="str">
        <f t="shared" si="25"/>
        <v/>
      </c>
      <c r="J77" s="175" t="str">
        <f t="shared" si="26"/>
        <v/>
      </c>
      <c r="K77" s="161">
        <f t="shared" si="19"/>
        <v>0</v>
      </c>
      <c r="L77" s="174">
        <f t="shared" si="23"/>
        <v>0</v>
      </c>
      <c r="M77" s="173">
        <f t="shared" si="24"/>
        <v>0</v>
      </c>
    </row>
    <row r="78" spans="1:13" s="140" customFormat="1" ht="16.5" hidden="1">
      <c r="A78" s="169">
        <f t="shared" si="20"/>
        <v>7</v>
      </c>
      <c r="B78" s="170">
        <v>2010705</v>
      </c>
      <c r="C78" s="171" t="s">
        <v>303</v>
      </c>
      <c r="D78" s="172">
        <v>0</v>
      </c>
      <c r="E78" s="172">
        <v>0</v>
      </c>
      <c r="F78" s="172">
        <v>0</v>
      </c>
      <c r="G78" s="172">
        <v>0</v>
      </c>
      <c r="H78" s="172">
        <v>0</v>
      </c>
      <c r="I78" s="175" t="str">
        <f t="shared" si="25"/>
        <v/>
      </c>
      <c r="J78" s="175" t="str">
        <f t="shared" si="26"/>
        <v/>
      </c>
      <c r="K78" s="161">
        <f t="shared" si="19"/>
        <v>0</v>
      </c>
      <c r="L78" s="174">
        <f t="shared" si="23"/>
        <v>0</v>
      </c>
      <c r="M78" s="173">
        <f t="shared" si="24"/>
        <v>0</v>
      </c>
    </row>
    <row r="79" spans="1:13" s="140" customFormat="1" ht="16.5" hidden="1">
      <c r="A79" s="169">
        <f t="shared" si="20"/>
        <v>7</v>
      </c>
      <c r="B79" s="170">
        <v>2010706</v>
      </c>
      <c r="C79" s="171" t="s">
        <v>304</v>
      </c>
      <c r="D79" s="172">
        <v>0</v>
      </c>
      <c r="E79" s="172">
        <v>0</v>
      </c>
      <c r="F79" s="172">
        <v>0</v>
      </c>
      <c r="G79" s="172">
        <v>0</v>
      </c>
      <c r="H79" s="172">
        <v>0</v>
      </c>
      <c r="I79" s="175" t="str">
        <f t="shared" si="25"/>
        <v/>
      </c>
      <c r="J79" s="175" t="str">
        <f t="shared" si="26"/>
        <v/>
      </c>
      <c r="K79" s="161">
        <f t="shared" si="19"/>
        <v>0</v>
      </c>
      <c r="L79" s="174">
        <f t="shared" si="23"/>
        <v>0</v>
      </c>
      <c r="M79" s="173">
        <f t="shared" si="24"/>
        <v>0</v>
      </c>
    </row>
    <row r="80" spans="1:13" s="140" customFormat="1" ht="16.5" hidden="1">
      <c r="A80" s="169">
        <f t="shared" si="20"/>
        <v>7</v>
      </c>
      <c r="B80" s="170">
        <v>2010707</v>
      </c>
      <c r="C80" s="171" t="s">
        <v>305</v>
      </c>
      <c r="D80" s="172">
        <v>0</v>
      </c>
      <c r="E80" s="172">
        <v>0</v>
      </c>
      <c r="F80" s="172">
        <v>0</v>
      </c>
      <c r="G80" s="172">
        <v>0</v>
      </c>
      <c r="H80" s="172">
        <v>0</v>
      </c>
      <c r="I80" s="175" t="str">
        <f t="shared" si="25"/>
        <v/>
      </c>
      <c r="J80" s="175" t="str">
        <f t="shared" si="26"/>
        <v/>
      </c>
      <c r="K80" s="161">
        <f t="shared" si="19"/>
        <v>0</v>
      </c>
      <c r="L80" s="174">
        <f t="shared" si="23"/>
        <v>0</v>
      </c>
      <c r="M80" s="173">
        <f t="shared" si="24"/>
        <v>0</v>
      </c>
    </row>
    <row r="81" spans="1:13" s="140" customFormat="1" ht="16.5" hidden="1">
      <c r="A81" s="169">
        <f t="shared" si="20"/>
        <v>7</v>
      </c>
      <c r="B81" s="170">
        <v>2010708</v>
      </c>
      <c r="C81" s="171" t="s">
        <v>306</v>
      </c>
      <c r="D81" s="172">
        <v>0</v>
      </c>
      <c r="E81" s="172">
        <v>0</v>
      </c>
      <c r="F81" s="172">
        <v>0</v>
      </c>
      <c r="G81" s="172">
        <v>0</v>
      </c>
      <c r="H81" s="172">
        <v>0</v>
      </c>
      <c r="I81" s="175" t="str">
        <f t="shared" si="25"/>
        <v/>
      </c>
      <c r="J81" s="175" t="str">
        <f t="shared" si="26"/>
        <v/>
      </c>
      <c r="K81" s="161">
        <f t="shared" si="19"/>
        <v>0</v>
      </c>
      <c r="L81" s="174">
        <f t="shared" si="23"/>
        <v>0</v>
      </c>
      <c r="M81" s="173">
        <f t="shared" si="24"/>
        <v>0</v>
      </c>
    </row>
    <row r="82" spans="1:13" s="140" customFormat="1" ht="16.5" hidden="1">
      <c r="A82" s="169">
        <f t="shared" si="20"/>
        <v>7</v>
      </c>
      <c r="B82" s="170">
        <v>2010709</v>
      </c>
      <c r="C82" s="171" t="s">
        <v>307</v>
      </c>
      <c r="D82" s="172">
        <v>0</v>
      </c>
      <c r="E82" s="172">
        <v>0</v>
      </c>
      <c r="F82" s="172">
        <v>0</v>
      </c>
      <c r="G82" s="172">
        <v>0</v>
      </c>
      <c r="H82" s="172">
        <v>0</v>
      </c>
      <c r="I82" s="175" t="str">
        <f t="shared" si="25"/>
        <v/>
      </c>
      <c r="J82" s="175" t="str">
        <f t="shared" si="26"/>
        <v/>
      </c>
      <c r="K82" s="161">
        <f t="shared" si="19"/>
        <v>0</v>
      </c>
      <c r="L82" s="174">
        <f t="shared" si="23"/>
        <v>0</v>
      </c>
      <c r="M82" s="173">
        <f t="shared" si="24"/>
        <v>0</v>
      </c>
    </row>
    <row r="83" spans="1:13" s="140" customFormat="1" ht="16.5" hidden="1">
      <c r="A83" s="169">
        <f t="shared" si="20"/>
        <v>7</v>
      </c>
      <c r="B83" s="170">
        <v>2010750</v>
      </c>
      <c r="C83" s="171" t="s">
        <v>308</v>
      </c>
      <c r="D83" s="172">
        <v>0</v>
      </c>
      <c r="E83" s="172">
        <v>0</v>
      </c>
      <c r="F83" s="172">
        <v>0</v>
      </c>
      <c r="G83" s="172">
        <v>0</v>
      </c>
      <c r="H83" s="172">
        <v>0</v>
      </c>
      <c r="I83" s="175" t="str">
        <f t="shared" si="25"/>
        <v/>
      </c>
      <c r="J83" s="175" t="str">
        <f t="shared" si="26"/>
        <v/>
      </c>
      <c r="K83" s="161">
        <f t="shared" si="19"/>
        <v>0</v>
      </c>
      <c r="L83" s="174">
        <f t="shared" si="23"/>
        <v>0</v>
      </c>
      <c r="M83" s="173">
        <f t="shared" si="24"/>
        <v>0</v>
      </c>
    </row>
    <row r="84" spans="1:13" s="140" customFormat="1" ht="16.5" hidden="1">
      <c r="A84" s="169">
        <f t="shared" si="20"/>
        <v>7</v>
      </c>
      <c r="B84" s="170">
        <v>2010799</v>
      </c>
      <c r="C84" s="171" t="s">
        <v>309</v>
      </c>
      <c r="D84" s="172">
        <v>0</v>
      </c>
      <c r="E84" s="172">
        <v>0</v>
      </c>
      <c r="F84" s="172">
        <v>0</v>
      </c>
      <c r="G84" s="172">
        <v>0</v>
      </c>
      <c r="H84" s="172">
        <v>0</v>
      </c>
      <c r="I84" s="175" t="str">
        <f t="shared" si="25"/>
        <v/>
      </c>
      <c r="J84" s="175" t="str">
        <f t="shared" si="26"/>
        <v/>
      </c>
      <c r="K84" s="161">
        <f t="shared" si="19"/>
        <v>0</v>
      </c>
      <c r="L84" s="174">
        <f t="shared" si="23"/>
        <v>0</v>
      </c>
      <c r="M84" s="173">
        <f t="shared" si="24"/>
        <v>0</v>
      </c>
    </row>
    <row r="85" spans="1:13" s="140" customFormat="1" ht="16.5" hidden="1">
      <c r="A85" s="169">
        <f t="shared" si="20"/>
        <v>5</v>
      </c>
      <c r="B85" s="170">
        <v>20108</v>
      </c>
      <c r="C85" s="171" t="s">
        <v>310</v>
      </c>
      <c r="D85" s="172">
        <v>0</v>
      </c>
      <c r="E85" s="172">
        <v>0</v>
      </c>
      <c r="F85" s="172">
        <v>0</v>
      </c>
      <c r="G85" s="172">
        <v>0</v>
      </c>
      <c r="H85" s="172">
        <v>0</v>
      </c>
      <c r="I85" s="175" t="str">
        <f t="shared" si="25"/>
        <v/>
      </c>
      <c r="J85" s="175" t="str">
        <f t="shared" si="26"/>
        <v/>
      </c>
      <c r="K85" s="161">
        <f t="shared" si="19"/>
        <v>0</v>
      </c>
      <c r="L85" s="174">
        <f t="shared" si="23"/>
        <v>0</v>
      </c>
      <c r="M85" s="173">
        <f t="shared" si="24"/>
        <v>0</v>
      </c>
    </row>
    <row r="86" spans="1:13" s="140" customFormat="1" ht="16.5" hidden="1">
      <c r="A86" s="169">
        <f t="shared" si="20"/>
        <v>7</v>
      </c>
      <c r="B86" s="170">
        <v>2010801</v>
      </c>
      <c r="C86" s="171" t="s">
        <v>301</v>
      </c>
      <c r="D86" s="172">
        <v>0</v>
      </c>
      <c r="E86" s="172">
        <v>0</v>
      </c>
      <c r="F86" s="172">
        <v>0</v>
      </c>
      <c r="G86" s="172">
        <v>0</v>
      </c>
      <c r="H86" s="172">
        <v>0</v>
      </c>
      <c r="I86" s="175" t="str">
        <f t="shared" si="25"/>
        <v/>
      </c>
      <c r="J86" s="175" t="str">
        <f t="shared" si="26"/>
        <v/>
      </c>
      <c r="K86" s="161">
        <f t="shared" si="19"/>
        <v>0</v>
      </c>
      <c r="L86" s="174">
        <f t="shared" si="23"/>
        <v>0</v>
      </c>
      <c r="M86" s="173">
        <f t="shared" si="24"/>
        <v>0</v>
      </c>
    </row>
    <row r="87" spans="1:13" s="140" customFormat="1" ht="16.5" hidden="1">
      <c r="A87" s="169">
        <f t="shared" si="20"/>
        <v>7</v>
      </c>
      <c r="B87" s="170">
        <v>2010802</v>
      </c>
      <c r="C87" s="171" t="s">
        <v>279</v>
      </c>
      <c r="D87" s="172">
        <v>0</v>
      </c>
      <c r="E87" s="172">
        <v>0</v>
      </c>
      <c r="F87" s="172">
        <v>0</v>
      </c>
      <c r="G87" s="172">
        <v>0</v>
      </c>
      <c r="H87" s="172">
        <v>0</v>
      </c>
      <c r="I87" s="175" t="str">
        <f t="shared" si="25"/>
        <v/>
      </c>
      <c r="J87" s="175" t="str">
        <f t="shared" si="26"/>
        <v/>
      </c>
      <c r="K87" s="161">
        <f t="shared" si="19"/>
        <v>0</v>
      </c>
      <c r="L87" s="174">
        <f t="shared" si="23"/>
        <v>0</v>
      </c>
      <c r="M87" s="173">
        <f t="shared" si="24"/>
        <v>0</v>
      </c>
    </row>
    <row r="88" spans="1:13" s="140" customFormat="1" ht="16.5" hidden="1">
      <c r="A88" s="169">
        <f t="shared" si="20"/>
        <v>7</v>
      </c>
      <c r="B88" s="170">
        <v>2010803</v>
      </c>
      <c r="C88" s="171" t="s">
        <v>256</v>
      </c>
      <c r="D88" s="172">
        <v>0</v>
      </c>
      <c r="E88" s="172">
        <v>0</v>
      </c>
      <c r="F88" s="172">
        <v>0</v>
      </c>
      <c r="G88" s="172">
        <v>0</v>
      </c>
      <c r="H88" s="172">
        <v>0</v>
      </c>
      <c r="I88" s="175" t="str">
        <f t="shared" si="25"/>
        <v/>
      </c>
      <c r="J88" s="175" t="str">
        <f t="shared" si="26"/>
        <v/>
      </c>
      <c r="K88" s="161">
        <f t="shared" si="19"/>
        <v>0</v>
      </c>
      <c r="L88" s="174">
        <f t="shared" si="23"/>
        <v>0</v>
      </c>
      <c r="M88" s="173">
        <f t="shared" si="24"/>
        <v>0</v>
      </c>
    </row>
    <row r="89" spans="1:13" s="140" customFormat="1" ht="16.5" hidden="1">
      <c r="A89" s="169">
        <f t="shared" si="20"/>
        <v>7</v>
      </c>
      <c r="B89" s="170">
        <v>2010804</v>
      </c>
      <c r="C89" s="171" t="s">
        <v>311</v>
      </c>
      <c r="D89" s="172">
        <v>0</v>
      </c>
      <c r="E89" s="172">
        <v>0</v>
      </c>
      <c r="F89" s="172">
        <v>0</v>
      </c>
      <c r="G89" s="172">
        <v>0</v>
      </c>
      <c r="H89" s="172">
        <v>0</v>
      </c>
      <c r="I89" s="175" t="str">
        <f t="shared" si="25"/>
        <v/>
      </c>
      <c r="J89" s="175" t="str">
        <f t="shared" si="26"/>
        <v/>
      </c>
      <c r="K89" s="161">
        <f t="shared" si="19"/>
        <v>0</v>
      </c>
      <c r="L89" s="174">
        <f t="shared" si="23"/>
        <v>0</v>
      </c>
      <c r="M89" s="173">
        <f t="shared" si="24"/>
        <v>0</v>
      </c>
    </row>
    <row r="90" spans="1:13" s="140" customFormat="1" ht="16.5" hidden="1">
      <c r="A90" s="169">
        <f t="shared" si="20"/>
        <v>7</v>
      </c>
      <c r="B90" s="170">
        <v>2010805</v>
      </c>
      <c r="C90" s="171" t="s">
        <v>312</v>
      </c>
      <c r="D90" s="172">
        <v>0</v>
      </c>
      <c r="E90" s="172">
        <v>0</v>
      </c>
      <c r="F90" s="172">
        <v>0</v>
      </c>
      <c r="G90" s="172">
        <v>0</v>
      </c>
      <c r="H90" s="172">
        <v>0</v>
      </c>
      <c r="I90" s="175" t="str">
        <f t="shared" si="25"/>
        <v/>
      </c>
      <c r="J90" s="175" t="str">
        <f t="shared" si="26"/>
        <v/>
      </c>
      <c r="K90" s="161">
        <f t="shared" si="19"/>
        <v>0</v>
      </c>
      <c r="L90" s="174">
        <f t="shared" si="23"/>
        <v>0</v>
      </c>
      <c r="M90" s="173">
        <f t="shared" si="24"/>
        <v>0</v>
      </c>
    </row>
    <row r="91" spans="1:13" s="140" customFormat="1" ht="16.5" hidden="1">
      <c r="A91" s="169">
        <f t="shared" si="20"/>
        <v>7</v>
      </c>
      <c r="B91" s="170">
        <v>2010806</v>
      </c>
      <c r="C91" s="171" t="s">
        <v>307</v>
      </c>
      <c r="D91" s="172">
        <v>0</v>
      </c>
      <c r="E91" s="172">
        <v>0</v>
      </c>
      <c r="F91" s="172">
        <v>0</v>
      </c>
      <c r="G91" s="172">
        <v>0</v>
      </c>
      <c r="H91" s="172">
        <v>0</v>
      </c>
      <c r="I91" s="175" t="str">
        <f t="shared" si="25"/>
        <v/>
      </c>
      <c r="J91" s="175" t="str">
        <f t="shared" si="26"/>
        <v/>
      </c>
      <c r="K91" s="161">
        <f t="shared" si="19"/>
        <v>0</v>
      </c>
      <c r="L91" s="174">
        <f t="shared" si="23"/>
        <v>0</v>
      </c>
      <c r="M91" s="173">
        <f t="shared" si="24"/>
        <v>0</v>
      </c>
    </row>
    <row r="92" spans="1:13" s="140" customFormat="1" ht="16.5" hidden="1">
      <c r="A92" s="169">
        <f t="shared" si="20"/>
        <v>7</v>
      </c>
      <c r="B92" s="170">
        <v>2010850</v>
      </c>
      <c r="C92" s="171" t="s">
        <v>308</v>
      </c>
      <c r="D92" s="172">
        <v>0</v>
      </c>
      <c r="E92" s="172">
        <v>0</v>
      </c>
      <c r="F92" s="172">
        <v>0</v>
      </c>
      <c r="G92" s="172">
        <v>0</v>
      </c>
      <c r="H92" s="172">
        <v>0</v>
      </c>
      <c r="I92" s="175" t="str">
        <f t="shared" si="25"/>
        <v/>
      </c>
      <c r="J92" s="175" t="str">
        <f t="shared" si="26"/>
        <v/>
      </c>
      <c r="K92" s="161">
        <f t="shared" si="19"/>
        <v>0</v>
      </c>
      <c r="L92" s="174">
        <f t="shared" si="23"/>
        <v>0</v>
      </c>
      <c r="M92" s="173">
        <f t="shared" si="24"/>
        <v>0</v>
      </c>
    </row>
    <row r="93" spans="1:13" s="140" customFormat="1" ht="16.5" hidden="1">
      <c r="A93" s="169">
        <f t="shared" si="20"/>
        <v>7</v>
      </c>
      <c r="B93" s="170">
        <v>2010899</v>
      </c>
      <c r="C93" s="171" t="s">
        <v>313</v>
      </c>
      <c r="D93" s="172">
        <v>0</v>
      </c>
      <c r="E93" s="172">
        <v>0</v>
      </c>
      <c r="F93" s="172">
        <v>0</v>
      </c>
      <c r="G93" s="172">
        <v>0</v>
      </c>
      <c r="H93" s="172">
        <v>0</v>
      </c>
      <c r="I93" s="175" t="str">
        <f t="shared" si="25"/>
        <v/>
      </c>
      <c r="J93" s="175" t="str">
        <f t="shared" si="26"/>
        <v/>
      </c>
      <c r="K93" s="161">
        <f t="shared" si="19"/>
        <v>0</v>
      </c>
      <c r="L93" s="174">
        <f t="shared" si="23"/>
        <v>0</v>
      </c>
      <c r="M93" s="173">
        <f t="shared" si="24"/>
        <v>0</v>
      </c>
    </row>
    <row r="94" spans="1:13" s="140" customFormat="1" ht="16.5" hidden="1">
      <c r="A94" s="169">
        <f t="shared" si="20"/>
        <v>5</v>
      </c>
      <c r="B94" s="170">
        <v>20109</v>
      </c>
      <c r="C94" s="171" t="s">
        <v>314</v>
      </c>
      <c r="D94" s="172">
        <v>0</v>
      </c>
      <c r="E94" s="172">
        <v>0</v>
      </c>
      <c r="F94" s="172">
        <v>0</v>
      </c>
      <c r="G94" s="172">
        <v>0</v>
      </c>
      <c r="H94" s="172">
        <v>0</v>
      </c>
      <c r="I94" s="175" t="str">
        <f t="shared" si="25"/>
        <v/>
      </c>
      <c r="J94" s="175" t="str">
        <f t="shared" si="26"/>
        <v/>
      </c>
      <c r="K94" s="161">
        <f t="shared" si="19"/>
        <v>0</v>
      </c>
      <c r="L94" s="174">
        <f t="shared" si="23"/>
        <v>0</v>
      </c>
      <c r="M94" s="173">
        <f t="shared" si="24"/>
        <v>0</v>
      </c>
    </row>
    <row r="95" spans="1:13" s="140" customFormat="1" ht="16.5" hidden="1">
      <c r="A95" s="169">
        <f t="shared" si="20"/>
        <v>7</v>
      </c>
      <c r="B95" s="170">
        <v>2010901</v>
      </c>
      <c r="C95" s="171" t="s">
        <v>301</v>
      </c>
      <c r="D95" s="172">
        <v>0</v>
      </c>
      <c r="E95" s="172">
        <v>0</v>
      </c>
      <c r="F95" s="172">
        <v>0</v>
      </c>
      <c r="G95" s="172">
        <v>0</v>
      </c>
      <c r="H95" s="172">
        <v>0</v>
      </c>
      <c r="I95" s="175" t="str">
        <f t="shared" si="25"/>
        <v/>
      </c>
      <c r="J95" s="175" t="str">
        <f t="shared" si="26"/>
        <v/>
      </c>
      <c r="K95" s="161">
        <f t="shared" si="19"/>
        <v>0</v>
      </c>
      <c r="L95" s="174">
        <f t="shared" si="23"/>
        <v>0</v>
      </c>
      <c r="M95" s="173">
        <f t="shared" si="24"/>
        <v>0</v>
      </c>
    </row>
    <row r="96" spans="1:13" s="140" customFormat="1" ht="16.5" hidden="1">
      <c r="A96" s="169">
        <f t="shared" si="20"/>
        <v>7</v>
      </c>
      <c r="B96" s="170">
        <v>2010902</v>
      </c>
      <c r="C96" s="171" t="s">
        <v>279</v>
      </c>
      <c r="D96" s="172">
        <v>0</v>
      </c>
      <c r="E96" s="172">
        <v>0</v>
      </c>
      <c r="F96" s="172">
        <v>0</v>
      </c>
      <c r="G96" s="172">
        <v>0</v>
      </c>
      <c r="H96" s="172">
        <v>0</v>
      </c>
      <c r="I96" s="175" t="str">
        <f t="shared" si="25"/>
        <v/>
      </c>
      <c r="J96" s="175" t="str">
        <f t="shared" si="26"/>
        <v/>
      </c>
      <c r="K96" s="161">
        <f t="shared" si="19"/>
        <v>0</v>
      </c>
      <c r="L96" s="174">
        <f t="shared" si="23"/>
        <v>0</v>
      </c>
      <c r="M96" s="173">
        <f t="shared" si="24"/>
        <v>0</v>
      </c>
    </row>
    <row r="97" spans="1:13" s="140" customFormat="1" ht="16.5" hidden="1">
      <c r="A97" s="169">
        <f t="shared" si="20"/>
        <v>7</v>
      </c>
      <c r="B97" s="170">
        <v>2010903</v>
      </c>
      <c r="C97" s="171" t="s">
        <v>256</v>
      </c>
      <c r="D97" s="172">
        <v>0</v>
      </c>
      <c r="E97" s="172">
        <v>0</v>
      </c>
      <c r="F97" s="172">
        <v>0</v>
      </c>
      <c r="G97" s="172">
        <v>0</v>
      </c>
      <c r="H97" s="172">
        <v>0</v>
      </c>
      <c r="I97" s="175" t="str">
        <f t="shared" si="25"/>
        <v/>
      </c>
      <c r="J97" s="175" t="str">
        <f t="shared" si="26"/>
        <v/>
      </c>
      <c r="K97" s="161">
        <f t="shared" si="19"/>
        <v>0</v>
      </c>
      <c r="L97" s="174">
        <f t="shared" si="23"/>
        <v>0</v>
      </c>
      <c r="M97" s="173">
        <f t="shared" si="24"/>
        <v>0</v>
      </c>
    </row>
    <row r="98" spans="1:13" s="140" customFormat="1" ht="16.5" hidden="1">
      <c r="A98" s="169">
        <f t="shared" si="20"/>
        <v>7</v>
      </c>
      <c r="B98" s="170">
        <v>2010905</v>
      </c>
      <c r="C98" s="171" t="s">
        <v>315</v>
      </c>
      <c r="D98" s="172">
        <v>0</v>
      </c>
      <c r="E98" s="172">
        <v>0</v>
      </c>
      <c r="F98" s="172">
        <v>0</v>
      </c>
      <c r="G98" s="172">
        <v>0</v>
      </c>
      <c r="H98" s="172">
        <v>0</v>
      </c>
      <c r="I98" s="175" t="str">
        <f t="shared" si="25"/>
        <v/>
      </c>
      <c r="J98" s="175" t="str">
        <f t="shared" si="26"/>
        <v/>
      </c>
      <c r="K98" s="161">
        <f t="shared" si="19"/>
        <v>0</v>
      </c>
      <c r="L98" s="174">
        <f t="shared" si="23"/>
        <v>0</v>
      </c>
      <c r="M98" s="173">
        <f t="shared" si="24"/>
        <v>0</v>
      </c>
    </row>
    <row r="99" spans="1:13" s="140" customFormat="1" ht="16.5" hidden="1">
      <c r="A99" s="169">
        <f t="shared" si="20"/>
        <v>7</v>
      </c>
      <c r="B99" s="170">
        <v>2010907</v>
      </c>
      <c r="C99" s="171" t="s">
        <v>316</v>
      </c>
      <c r="D99" s="172">
        <v>0</v>
      </c>
      <c r="E99" s="172">
        <v>0</v>
      </c>
      <c r="F99" s="172">
        <v>0</v>
      </c>
      <c r="G99" s="172">
        <v>0</v>
      </c>
      <c r="H99" s="172">
        <v>0</v>
      </c>
      <c r="I99" s="175" t="str">
        <f t="shared" si="25"/>
        <v/>
      </c>
      <c r="J99" s="175" t="str">
        <f t="shared" si="26"/>
        <v/>
      </c>
      <c r="K99" s="161">
        <f t="shared" si="19"/>
        <v>0</v>
      </c>
      <c r="L99" s="174">
        <f t="shared" si="23"/>
        <v>0</v>
      </c>
      <c r="M99" s="173">
        <f t="shared" si="24"/>
        <v>0</v>
      </c>
    </row>
    <row r="100" spans="1:13" s="140" customFormat="1" ht="16.5" hidden="1">
      <c r="A100" s="169">
        <f t="shared" si="20"/>
        <v>7</v>
      </c>
      <c r="B100" s="170">
        <v>2010908</v>
      </c>
      <c r="C100" s="171" t="s">
        <v>307</v>
      </c>
      <c r="D100" s="172">
        <v>0</v>
      </c>
      <c r="E100" s="172">
        <v>0</v>
      </c>
      <c r="F100" s="172">
        <v>0</v>
      </c>
      <c r="G100" s="172">
        <v>0</v>
      </c>
      <c r="H100" s="172">
        <v>0</v>
      </c>
      <c r="I100" s="175" t="str">
        <f t="shared" si="25"/>
        <v/>
      </c>
      <c r="J100" s="175" t="str">
        <f t="shared" si="26"/>
        <v/>
      </c>
      <c r="K100" s="161">
        <f t="shared" si="19"/>
        <v>0</v>
      </c>
      <c r="L100" s="174">
        <f t="shared" si="23"/>
        <v>0</v>
      </c>
      <c r="M100" s="173">
        <f t="shared" si="24"/>
        <v>0</v>
      </c>
    </row>
    <row r="101" spans="1:13" s="140" customFormat="1" ht="16.5" hidden="1">
      <c r="A101" s="169">
        <f t="shared" si="20"/>
        <v>7</v>
      </c>
      <c r="B101" s="170">
        <v>2010909</v>
      </c>
      <c r="C101" s="171" t="s">
        <v>317</v>
      </c>
      <c r="D101" s="172">
        <v>0</v>
      </c>
      <c r="E101" s="172">
        <v>0</v>
      </c>
      <c r="F101" s="172">
        <v>0</v>
      </c>
      <c r="G101" s="172">
        <v>0</v>
      </c>
      <c r="H101" s="172"/>
      <c r="I101" s="175" t="str">
        <f t="shared" si="25"/>
        <v/>
      </c>
      <c r="J101" s="175" t="str">
        <f t="shared" si="26"/>
        <v/>
      </c>
      <c r="K101" s="161">
        <f t="shared" si="19"/>
        <v>0</v>
      </c>
      <c r="L101" s="174">
        <f t="shared" si="23"/>
        <v>0</v>
      </c>
      <c r="M101" s="173">
        <f t="shared" si="24"/>
        <v>0</v>
      </c>
    </row>
    <row r="102" spans="1:13" s="140" customFormat="1" ht="14.1" hidden="1" customHeight="1">
      <c r="A102" s="169">
        <f t="shared" si="20"/>
        <v>7</v>
      </c>
      <c r="B102" s="170">
        <v>2010910</v>
      </c>
      <c r="C102" s="171" t="s">
        <v>318</v>
      </c>
      <c r="D102" s="172">
        <v>0</v>
      </c>
      <c r="E102" s="172">
        <v>0</v>
      </c>
      <c r="F102" s="172">
        <v>0</v>
      </c>
      <c r="G102" s="172">
        <v>0</v>
      </c>
      <c r="H102" s="172"/>
      <c r="I102" s="175" t="str">
        <f t="shared" si="25"/>
        <v/>
      </c>
      <c r="J102" s="175" t="str">
        <f t="shared" si="26"/>
        <v/>
      </c>
      <c r="K102" s="161">
        <f t="shared" si="19"/>
        <v>0</v>
      </c>
      <c r="L102" s="174">
        <f t="shared" si="23"/>
        <v>0</v>
      </c>
      <c r="M102" s="173">
        <f t="shared" si="24"/>
        <v>0</v>
      </c>
    </row>
    <row r="103" spans="1:13" s="140" customFormat="1" ht="15.75" hidden="1" customHeight="1">
      <c r="A103" s="169">
        <f t="shared" si="20"/>
        <v>7</v>
      </c>
      <c r="B103" s="170">
        <v>2010911</v>
      </c>
      <c r="C103" s="171" t="s">
        <v>319</v>
      </c>
      <c r="D103" s="172">
        <v>0</v>
      </c>
      <c r="E103" s="172">
        <v>0</v>
      </c>
      <c r="F103" s="172">
        <v>0</v>
      </c>
      <c r="G103" s="172">
        <v>0</v>
      </c>
      <c r="H103" s="172"/>
      <c r="I103" s="175" t="str">
        <f t="shared" si="25"/>
        <v/>
      </c>
      <c r="J103" s="175" t="str">
        <f t="shared" si="26"/>
        <v/>
      </c>
      <c r="K103" s="161">
        <f t="shared" si="19"/>
        <v>0</v>
      </c>
      <c r="L103" s="174">
        <f t="shared" si="23"/>
        <v>0</v>
      </c>
      <c r="M103" s="173">
        <f t="shared" si="24"/>
        <v>0</v>
      </c>
    </row>
    <row r="104" spans="1:13" s="140" customFormat="1" ht="15.75" hidden="1" customHeight="1">
      <c r="A104" s="169">
        <f t="shared" si="20"/>
        <v>7</v>
      </c>
      <c r="B104" s="170">
        <v>2010912</v>
      </c>
      <c r="C104" s="171" t="s">
        <v>320</v>
      </c>
      <c r="D104" s="172">
        <v>0</v>
      </c>
      <c r="E104" s="172">
        <v>0</v>
      </c>
      <c r="F104" s="172">
        <v>0</v>
      </c>
      <c r="G104" s="172">
        <v>0</v>
      </c>
      <c r="H104" s="172"/>
      <c r="I104" s="175" t="str">
        <f t="shared" si="25"/>
        <v/>
      </c>
      <c r="J104" s="175" t="str">
        <f t="shared" si="26"/>
        <v/>
      </c>
      <c r="K104" s="161">
        <f t="shared" si="19"/>
        <v>0</v>
      </c>
      <c r="L104" s="174">
        <f t="shared" si="23"/>
        <v>0</v>
      </c>
      <c r="M104" s="173">
        <f t="shared" si="24"/>
        <v>0</v>
      </c>
    </row>
    <row r="105" spans="1:13" s="140" customFormat="1" ht="21.95" hidden="1" customHeight="1">
      <c r="A105" s="169">
        <f t="shared" si="20"/>
        <v>7</v>
      </c>
      <c r="B105" s="170">
        <v>2010950</v>
      </c>
      <c r="C105" s="171" t="s">
        <v>308</v>
      </c>
      <c r="D105" s="172">
        <v>0</v>
      </c>
      <c r="E105" s="172">
        <v>0</v>
      </c>
      <c r="F105" s="172">
        <v>0</v>
      </c>
      <c r="G105" s="172">
        <v>0</v>
      </c>
      <c r="H105" s="172">
        <v>0</v>
      </c>
      <c r="I105" s="175" t="str">
        <f t="shared" si="25"/>
        <v/>
      </c>
      <c r="J105" s="175" t="str">
        <f t="shared" si="26"/>
        <v/>
      </c>
      <c r="K105" s="161">
        <f t="shared" si="19"/>
        <v>0</v>
      </c>
      <c r="L105" s="174">
        <f t="shared" si="23"/>
        <v>0</v>
      </c>
      <c r="M105" s="173">
        <f t="shared" si="24"/>
        <v>0</v>
      </c>
    </row>
    <row r="106" spans="1:13" s="140" customFormat="1" ht="24" hidden="1" customHeight="1">
      <c r="A106" s="169">
        <f t="shared" si="20"/>
        <v>7</v>
      </c>
      <c r="B106" s="170">
        <v>2010999</v>
      </c>
      <c r="C106" s="171" t="s">
        <v>321</v>
      </c>
      <c r="D106" s="172">
        <v>0</v>
      </c>
      <c r="E106" s="172">
        <v>0</v>
      </c>
      <c r="F106" s="172">
        <v>0</v>
      </c>
      <c r="G106" s="172">
        <v>0</v>
      </c>
      <c r="H106" s="172">
        <v>0</v>
      </c>
      <c r="I106" s="175" t="str">
        <f t="shared" si="25"/>
        <v/>
      </c>
      <c r="J106" s="175" t="str">
        <f t="shared" si="26"/>
        <v/>
      </c>
      <c r="K106" s="161">
        <f t="shared" si="19"/>
        <v>0</v>
      </c>
      <c r="L106" s="174">
        <f t="shared" si="23"/>
        <v>0</v>
      </c>
      <c r="M106" s="173">
        <f t="shared" si="24"/>
        <v>0</v>
      </c>
    </row>
    <row r="107" spans="1:13" s="140" customFormat="1" ht="18" customHeight="1">
      <c r="A107" s="169">
        <f t="shared" si="20"/>
        <v>5</v>
      </c>
      <c r="B107" s="170">
        <v>20110</v>
      </c>
      <c r="C107" s="171" t="s">
        <v>322</v>
      </c>
      <c r="D107" s="172">
        <v>178</v>
      </c>
      <c r="E107" s="172">
        <v>110</v>
      </c>
      <c r="F107" s="172">
        <v>109</v>
      </c>
      <c r="G107" s="172">
        <v>1</v>
      </c>
      <c r="H107" s="172">
        <v>125.78</v>
      </c>
      <c r="I107" s="51">
        <f t="shared" ref="I107:I108" si="27">IFERROR(E107/D107,"")*100</f>
        <v>61.797752808988797</v>
      </c>
      <c r="J107" s="51">
        <f t="shared" ref="J107:J108" si="28">IFERROR(E107/H107,"")*100</f>
        <v>87.454285259977695</v>
      </c>
      <c r="K107" s="161">
        <f t="shared" si="19"/>
        <v>398</v>
      </c>
      <c r="L107" s="174">
        <f t="shared" si="23"/>
        <v>523.78</v>
      </c>
      <c r="M107" s="173">
        <f t="shared" si="24"/>
        <v>413.78</v>
      </c>
    </row>
    <row r="108" spans="1:13" s="140" customFormat="1" ht="18" customHeight="1">
      <c r="A108" s="169">
        <f t="shared" si="20"/>
        <v>7</v>
      </c>
      <c r="B108" s="170">
        <v>2011001</v>
      </c>
      <c r="C108" s="171" t="s">
        <v>254</v>
      </c>
      <c r="D108" s="172">
        <v>175</v>
      </c>
      <c r="E108" s="172">
        <v>98</v>
      </c>
      <c r="F108" s="172">
        <v>97</v>
      </c>
      <c r="G108" s="172">
        <v>1</v>
      </c>
      <c r="H108" s="172">
        <v>119.48</v>
      </c>
      <c r="I108" s="51">
        <f t="shared" si="27"/>
        <v>56</v>
      </c>
      <c r="J108" s="51">
        <f t="shared" si="28"/>
        <v>82.022095748242407</v>
      </c>
      <c r="K108" s="161">
        <f t="shared" si="19"/>
        <v>371</v>
      </c>
      <c r="L108" s="174">
        <f t="shared" si="23"/>
        <v>490.48</v>
      </c>
      <c r="M108" s="173">
        <f t="shared" si="24"/>
        <v>392.48</v>
      </c>
    </row>
    <row r="109" spans="1:13" s="140" customFormat="1" ht="18" hidden="1" customHeight="1">
      <c r="A109" s="169">
        <f t="shared" si="20"/>
        <v>7</v>
      </c>
      <c r="B109" s="170">
        <v>2011002</v>
      </c>
      <c r="C109" s="171" t="s">
        <v>255</v>
      </c>
      <c r="D109" s="172">
        <v>3</v>
      </c>
      <c r="E109" s="172">
        <v>0</v>
      </c>
      <c r="F109" s="172">
        <v>0</v>
      </c>
      <c r="G109" s="172">
        <v>0</v>
      </c>
      <c r="H109" s="172">
        <v>0</v>
      </c>
      <c r="I109" s="31">
        <f t="shared" si="25"/>
        <v>0</v>
      </c>
      <c r="J109" s="31" t="str">
        <f t="shared" si="26"/>
        <v/>
      </c>
      <c r="K109" s="161">
        <f t="shared" si="19"/>
        <v>3</v>
      </c>
      <c r="L109" s="174">
        <f t="shared" si="23"/>
        <v>3</v>
      </c>
      <c r="M109" s="173">
        <f t="shared" si="24"/>
        <v>3</v>
      </c>
    </row>
    <row r="110" spans="1:13" s="140" customFormat="1" ht="16.5" hidden="1">
      <c r="A110" s="169">
        <f t="shared" si="20"/>
        <v>7</v>
      </c>
      <c r="B110" s="170">
        <v>2011003</v>
      </c>
      <c r="C110" s="171" t="s">
        <v>256</v>
      </c>
      <c r="D110" s="172">
        <v>0</v>
      </c>
      <c r="E110" s="172">
        <v>0</v>
      </c>
      <c r="F110" s="172">
        <v>0</v>
      </c>
      <c r="G110" s="172">
        <v>0</v>
      </c>
      <c r="H110" s="172">
        <v>0</v>
      </c>
      <c r="I110" s="175" t="str">
        <f t="shared" si="25"/>
        <v/>
      </c>
      <c r="J110" s="175" t="str">
        <f t="shared" si="26"/>
        <v/>
      </c>
      <c r="K110" s="161">
        <f t="shared" si="19"/>
        <v>0</v>
      </c>
      <c r="L110" s="174">
        <f t="shared" si="23"/>
        <v>0</v>
      </c>
      <c r="M110" s="173">
        <f t="shared" si="24"/>
        <v>0</v>
      </c>
    </row>
    <row r="111" spans="1:13" s="140" customFormat="1" ht="16.5" hidden="1">
      <c r="A111" s="169">
        <f t="shared" si="20"/>
        <v>7</v>
      </c>
      <c r="B111" s="170">
        <v>2011004</v>
      </c>
      <c r="C111" s="171" t="s">
        <v>323</v>
      </c>
      <c r="D111" s="172">
        <v>0</v>
      </c>
      <c r="E111" s="172">
        <v>0</v>
      </c>
      <c r="F111" s="172">
        <v>0</v>
      </c>
      <c r="G111" s="172">
        <v>0</v>
      </c>
      <c r="H111" s="172">
        <v>0</v>
      </c>
      <c r="I111" s="175" t="str">
        <f t="shared" si="25"/>
        <v/>
      </c>
      <c r="J111" s="175" t="str">
        <f t="shared" si="26"/>
        <v/>
      </c>
      <c r="K111" s="161">
        <f t="shared" si="19"/>
        <v>0</v>
      </c>
      <c r="L111" s="174">
        <f t="shared" si="23"/>
        <v>0</v>
      </c>
      <c r="M111" s="173">
        <f t="shared" si="24"/>
        <v>0</v>
      </c>
    </row>
    <row r="112" spans="1:13" s="140" customFormat="1" ht="16.5" hidden="1">
      <c r="A112" s="169">
        <f t="shared" si="20"/>
        <v>7</v>
      </c>
      <c r="B112" s="170">
        <v>2011005</v>
      </c>
      <c r="C112" s="171" t="s">
        <v>324</v>
      </c>
      <c r="D112" s="172">
        <v>0</v>
      </c>
      <c r="E112" s="172">
        <v>0</v>
      </c>
      <c r="F112" s="172">
        <v>0</v>
      </c>
      <c r="G112" s="172">
        <v>0</v>
      </c>
      <c r="H112" s="172">
        <v>0</v>
      </c>
      <c r="I112" s="175" t="str">
        <f t="shared" si="25"/>
        <v/>
      </c>
      <c r="J112" s="175" t="str">
        <f t="shared" si="26"/>
        <v/>
      </c>
      <c r="K112" s="161">
        <f t="shared" si="19"/>
        <v>0</v>
      </c>
      <c r="L112" s="174">
        <f t="shared" si="23"/>
        <v>0</v>
      </c>
      <c r="M112" s="173">
        <f t="shared" si="24"/>
        <v>0</v>
      </c>
    </row>
    <row r="113" spans="1:13" s="140" customFormat="1" ht="16.5" hidden="1">
      <c r="A113" s="169">
        <f t="shared" si="20"/>
        <v>7</v>
      </c>
      <c r="B113" s="170">
        <v>2011007</v>
      </c>
      <c r="C113" s="171" t="s">
        <v>325</v>
      </c>
      <c r="D113" s="172">
        <v>0</v>
      </c>
      <c r="E113" s="172">
        <v>0</v>
      </c>
      <c r="F113" s="172">
        <v>0</v>
      </c>
      <c r="G113" s="172">
        <v>0</v>
      </c>
      <c r="H113" s="172">
        <v>0</v>
      </c>
      <c r="I113" s="175" t="str">
        <f t="shared" si="25"/>
        <v/>
      </c>
      <c r="J113" s="175" t="str">
        <f t="shared" si="26"/>
        <v/>
      </c>
      <c r="K113" s="161">
        <f t="shared" si="19"/>
        <v>0</v>
      </c>
      <c r="L113" s="174">
        <f t="shared" si="23"/>
        <v>0</v>
      </c>
      <c r="M113" s="173">
        <f t="shared" si="24"/>
        <v>0</v>
      </c>
    </row>
    <row r="114" spans="1:13" s="140" customFormat="1" ht="16.5" hidden="1">
      <c r="A114" s="169">
        <f t="shared" si="20"/>
        <v>7</v>
      </c>
      <c r="B114" s="170">
        <v>2011008</v>
      </c>
      <c r="C114" s="171" t="s">
        <v>326</v>
      </c>
      <c r="D114" s="172">
        <v>0</v>
      </c>
      <c r="E114" s="172">
        <v>0</v>
      </c>
      <c r="F114" s="172">
        <v>0</v>
      </c>
      <c r="G114" s="172">
        <v>0</v>
      </c>
      <c r="H114" s="172">
        <v>0</v>
      </c>
      <c r="I114" s="175" t="str">
        <f t="shared" si="25"/>
        <v/>
      </c>
      <c r="J114" s="175" t="str">
        <f t="shared" si="26"/>
        <v/>
      </c>
      <c r="K114" s="161">
        <f t="shared" si="19"/>
        <v>0</v>
      </c>
      <c r="L114" s="174">
        <f t="shared" si="23"/>
        <v>0</v>
      </c>
      <c r="M114" s="173">
        <f t="shared" si="24"/>
        <v>0</v>
      </c>
    </row>
    <row r="115" spans="1:13" s="140" customFormat="1" ht="16.5" hidden="1">
      <c r="A115" s="169">
        <f t="shared" si="20"/>
        <v>7</v>
      </c>
      <c r="B115" s="170">
        <v>2011050</v>
      </c>
      <c r="C115" s="171" t="s">
        <v>308</v>
      </c>
      <c r="D115" s="172">
        <v>0</v>
      </c>
      <c r="E115" s="172">
        <v>0</v>
      </c>
      <c r="F115" s="172">
        <v>0</v>
      </c>
      <c r="G115" s="172">
        <v>0</v>
      </c>
      <c r="H115" s="172">
        <v>0</v>
      </c>
      <c r="I115" s="175" t="str">
        <f t="shared" si="25"/>
        <v/>
      </c>
      <c r="J115" s="175" t="str">
        <f t="shared" si="26"/>
        <v/>
      </c>
      <c r="K115" s="161">
        <f t="shared" si="19"/>
        <v>0</v>
      </c>
      <c r="L115" s="174">
        <f t="shared" si="23"/>
        <v>0</v>
      </c>
      <c r="M115" s="173">
        <f t="shared" si="24"/>
        <v>0</v>
      </c>
    </row>
    <row r="116" spans="1:13" s="140" customFormat="1" ht="18" customHeight="1">
      <c r="A116" s="169">
        <f t="shared" si="20"/>
        <v>7</v>
      </c>
      <c r="B116" s="170">
        <v>2011099</v>
      </c>
      <c r="C116" s="171" t="s">
        <v>327</v>
      </c>
      <c r="D116" s="172">
        <v>0</v>
      </c>
      <c r="E116" s="172">
        <v>12</v>
      </c>
      <c r="F116" s="172">
        <v>12</v>
      </c>
      <c r="G116" s="172">
        <v>0</v>
      </c>
      <c r="H116" s="172">
        <v>6.3</v>
      </c>
      <c r="I116" s="51"/>
      <c r="J116" s="51">
        <f t="shared" ref="J116:J118" si="29">IFERROR(E116/H116,"")*100</f>
        <v>190.47619047619</v>
      </c>
      <c r="K116" s="161">
        <f t="shared" si="19"/>
        <v>24</v>
      </c>
      <c r="L116" s="174">
        <f t="shared" si="23"/>
        <v>30.3</v>
      </c>
      <c r="M116" s="173">
        <f t="shared" si="24"/>
        <v>18.3</v>
      </c>
    </row>
    <row r="117" spans="1:13" s="140" customFormat="1" ht="18" customHeight="1">
      <c r="A117" s="169">
        <f t="shared" si="20"/>
        <v>5</v>
      </c>
      <c r="B117" s="170">
        <v>20111</v>
      </c>
      <c r="C117" s="171" t="s">
        <v>328</v>
      </c>
      <c r="D117" s="172">
        <v>3446</v>
      </c>
      <c r="E117" s="172">
        <v>2201</v>
      </c>
      <c r="F117" s="172">
        <v>1643.0751869999999</v>
      </c>
      <c r="G117" s="172">
        <v>557.92481299999997</v>
      </c>
      <c r="H117" s="172">
        <v>2750.26</v>
      </c>
      <c r="I117" s="51">
        <f t="shared" ref="I117:I118" si="30">IFERROR(E117/D117,"")*100</f>
        <v>63.871154962275099</v>
      </c>
      <c r="J117" s="51">
        <f t="shared" si="29"/>
        <v>80.028797277348303</v>
      </c>
      <c r="K117" s="161">
        <f t="shared" si="19"/>
        <v>7848</v>
      </c>
      <c r="L117" s="174">
        <f t="shared" si="23"/>
        <v>10598.26</v>
      </c>
      <c r="M117" s="173">
        <f t="shared" si="24"/>
        <v>8397.26</v>
      </c>
    </row>
    <row r="118" spans="1:13" s="140" customFormat="1" ht="18" customHeight="1">
      <c r="A118" s="169">
        <f t="shared" si="20"/>
        <v>7</v>
      </c>
      <c r="B118" s="170">
        <v>2011101</v>
      </c>
      <c r="C118" s="171" t="s">
        <v>254</v>
      </c>
      <c r="D118" s="172">
        <v>3398</v>
      </c>
      <c r="E118" s="172">
        <v>2074</v>
      </c>
      <c r="F118" s="172">
        <v>1516.0751869999999</v>
      </c>
      <c r="G118" s="172">
        <v>557.92481299999997</v>
      </c>
      <c r="H118" s="172">
        <v>2397.11</v>
      </c>
      <c r="I118" s="51">
        <f t="shared" si="30"/>
        <v>61.035903472630999</v>
      </c>
      <c r="J118" s="51">
        <f t="shared" si="29"/>
        <v>86.520852192848906</v>
      </c>
      <c r="K118" s="161">
        <f t="shared" si="19"/>
        <v>7546</v>
      </c>
      <c r="L118" s="174">
        <f t="shared" si="23"/>
        <v>9943.11</v>
      </c>
      <c r="M118" s="173">
        <f t="shared" si="24"/>
        <v>7869.11</v>
      </c>
    </row>
    <row r="119" spans="1:13" s="140" customFormat="1" ht="18" hidden="1" customHeight="1">
      <c r="A119" s="169">
        <f t="shared" si="20"/>
        <v>7</v>
      </c>
      <c r="B119" s="170">
        <v>2011102</v>
      </c>
      <c r="C119" s="171" t="s">
        <v>255</v>
      </c>
      <c r="D119" s="172">
        <v>0</v>
      </c>
      <c r="E119" s="172">
        <v>0</v>
      </c>
      <c r="F119" s="172">
        <v>0</v>
      </c>
      <c r="G119" s="172">
        <v>0</v>
      </c>
      <c r="H119" s="172">
        <v>103</v>
      </c>
      <c r="I119" s="31" t="str">
        <f t="shared" si="25"/>
        <v/>
      </c>
      <c r="J119" s="31">
        <f t="shared" si="26"/>
        <v>0</v>
      </c>
      <c r="K119" s="161">
        <f t="shared" si="19"/>
        <v>0</v>
      </c>
      <c r="L119" s="174">
        <f t="shared" si="23"/>
        <v>103</v>
      </c>
      <c r="M119" s="173">
        <f t="shared" si="24"/>
        <v>103</v>
      </c>
    </row>
    <row r="120" spans="1:13" s="140" customFormat="1" ht="16.5" hidden="1">
      <c r="A120" s="169">
        <f t="shared" si="20"/>
        <v>7</v>
      </c>
      <c r="B120" s="170">
        <v>2011103</v>
      </c>
      <c r="C120" s="171" t="s">
        <v>256</v>
      </c>
      <c r="D120" s="172">
        <v>0</v>
      </c>
      <c r="E120" s="172">
        <v>0</v>
      </c>
      <c r="F120" s="172">
        <v>0</v>
      </c>
      <c r="G120" s="172">
        <v>0</v>
      </c>
      <c r="H120" s="172">
        <v>0</v>
      </c>
      <c r="I120" s="175" t="str">
        <f t="shared" si="25"/>
        <v/>
      </c>
      <c r="J120" s="175" t="str">
        <f t="shared" si="26"/>
        <v/>
      </c>
      <c r="K120" s="161">
        <f t="shared" si="19"/>
        <v>0</v>
      </c>
      <c r="L120" s="174">
        <f t="shared" si="23"/>
        <v>0</v>
      </c>
      <c r="M120" s="173">
        <f t="shared" si="24"/>
        <v>0</v>
      </c>
    </row>
    <row r="121" spans="1:13" s="140" customFormat="1" ht="16.5" hidden="1">
      <c r="A121" s="169">
        <f t="shared" si="20"/>
        <v>7</v>
      </c>
      <c r="B121" s="170">
        <v>2011104</v>
      </c>
      <c r="C121" s="171" t="s">
        <v>329</v>
      </c>
      <c r="D121" s="172">
        <v>0</v>
      </c>
      <c r="E121" s="172">
        <v>0</v>
      </c>
      <c r="F121" s="172">
        <v>0</v>
      </c>
      <c r="G121" s="172">
        <v>0</v>
      </c>
      <c r="H121" s="172">
        <v>0</v>
      </c>
      <c r="I121" s="175" t="str">
        <f t="shared" si="25"/>
        <v/>
      </c>
      <c r="J121" s="175" t="str">
        <f t="shared" si="26"/>
        <v/>
      </c>
      <c r="K121" s="161">
        <f t="shared" si="19"/>
        <v>0</v>
      </c>
      <c r="L121" s="174">
        <f t="shared" si="23"/>
        <v>0</v>
      </c>
      <c r="M121" s="173">
        <f t="shared" si="24"/>
        <v>0</v>
      </c>
    </row>
    <row r="122" spans="1:13" s="140" customFormat="1" ht="16.5" hidden="1">
      <c r="A122" s="169">
        <f t="shared" si="20"/>
        <v>7</v>
      </c>
      <c r="B122" s="170">
        <v>2011105</v>
      </c>
      <c r="C122" s="171" t="s">
        <v>330</v>
      </c>
      <c r="D122" s="172">
        <v>0</v>
      </c>
      <c r="E122" s="172">
        <v>0</v>
      </c>
      <c r="F122" s="172">
        <v>0</v>
      </c>
      <c r="G122" s="172">
        <v>0</v>
      </c>
      <c r="H122" s="172">
        <v>0</v>
      </c>
      <c r="I122" s="175" t="str">
        <f t="shared" si="25"/>
        <v/>
      </c>
      <c r="J122" s="175" t="str">
        <f t="shared" si="26"/>
        <v/>
      </c>
      <c r="K122" s="161">
        <f t="shared" si="19"/>
        <v>0</v>
      </c>
      <c r="L122" s="174">
        <f t="shared" si="23"/>
        <v>0</v>
      </c>
      <c r="M122" s="173">
        <f t="shared" si="24"/>
        <v>0</v>
      </c>
    </row>
    <row r="123" spans="1:13" s="140" customFormat="1" ht="16.5" hidden="1">
      <c r="A123" s="169">
        <f t="shared" si="20"/>
        <v>7</v>
      </c>
      <c r="B123" s="170">
        <v>2011106</v>
      </c>
      <c r="C123" s="171" t="s">
        <v>331</v>
      </c>
      <c r="D123" s="172">
        <v>0</v>
      </c>
      <c r="E123" s="172">
        <v>0</v>
      </c>
      <c r="F123" s="172">
        <v>0</v>
      </c>
      <c r="G123" s="172">
        <v>0</v>
      </c>
      <c r="H123" s="172">
        <v>0</v>
      </c>
      <c r="I123" s="175" t="str">
        <f t="shared" si="25"/>
        <v/>
      </c>
      <c r="J123" s="175" t="str">
        <f t="shared" si="26"/>
        <v/>
      </c>
      <c r="K123" s="161">
        <f t="shared" si="19"/>
        <v>0</v>
      </c>
      <c r="L123" s="174">
        <f t="shared" si="23"/>
        <v>0</v>
      </c>
      <c r="M123" s="173">
        <f t="shared" si="24"/>
        <v>0</v>
      </c>
    </row>
    <row r="124" spans="1:13" s="140" customFormat="1" ht="18" customHeight="1">
      <c r="A124" s="169">
        <f t="shared" si="20"/>
        <v>7</v>
      </c>
      <c r="B124" s="170">
        <v>2011150</v>
      </c>
      <c r="C124" s="171" t="s">
        <v>263</v>
      </c>
      <c r="D124" s="172">
        <v>48</v>
      </c>
      <c r="E124" s="172">
        <v>31</v>
      </c>
      <c r="F124" s="172">
        <v>31</v>
      </c>
      <c r="G124" s="172">
        <v>0</v>
      </c>
      <c r="H124" s="172">
        <v>49.54</v>
      </c>
      <c r="I124" s="51">
        <f t="shared" ref="I124:I127" si="31">IFERROR(E124/D124,"")*100</f>
        <v>64.5833333333333</v>
      </c>
      <c r="J124" s="51">
        <f t="shared" ref="J124:J127" si="32">IFERROR(E124/H124,"")*100</f>
        <v>62.575696406943898</v>
      </c>
      <c r="K124" s="161">
        <f t="shared" si="19"/>
        <v>110</v>
      </c>
      <c r="L124" s="174">
        <f t="shared" si="23"/>
        <v>159.54</v>
      </c>
      <c r="M124" s="173">
        <f t="shared" si="24"/>
        <v>128.54</v>
      </c>
    </row>
    <row r="125" spans="1:13" s="140" customFormat="1" ht="18" customHeight="1">
      <c r="A125" s="169">
        <f t="shared" si="20"/>
        <v>7</v>
      </c>
      <c r="B125" s="170">
        <v>2011199</v>
      </c>
      <c r="C125" s="171" t="s">
        <v>332</v>
      </c>
      <c r="D125" s="172">
        <v>0</v>
      </c>
      <c r="E125" s="172">
        <v>96</v>
      </c>
      <c r="F125" s="172">
        <v>96</v>
      </c>
      <c r="G125" s="172">
        <v>0</v>
      </c>
      <c r="H125" s="172">
        <v>200.61</v>
      </c>
      <c r="I125" s="51"/>
      <c r="J125" s="51">
        <f t="shared" si="32"/>
        <v>47.854045162255098</v>
      </c>
      <c r="K125" s="161">
        <f t="shared" si="19"/>
        <v>192</v>
      </c>
      <c r="L125" s="174">
        <f t="shared" si="23"/>
        <v>392.61</v>
      </c>
      <c r="M125" s="173">
        <f t="shared" si="24"/>
        <v>296.61</v>
      </c>
    </row>
    <row r="126" spans="1:13" s="140" customFormat="1" ht="18" customHeight="1">
      <c r="A126" s="169">
        <f t="shared" si="20"/>
        <v>5</v>
      </c>
      <c r="B126" s="170">
        <v>20113</v>
      </c>
      <c r="C126" s="171" t="s">
        <v>333</v>
      </c>
      <c r="D126" s="172">
        <v>778</v>
      </c>
      <c r="E126" s="172">
        <v>702</v>
      </c>
      <c r="F126" s="172">
        <v>690.70799999999997</v>
      </c>
      <c r="G126" s="172">
        <v>11.292</v>
      </c>
      <c r="H126" s="172">
        <v>624.26</v>
      </c>
      <c r="I126" s="51">
        <f t="shared" si="31"/>
        <v>90.231362467866305</v>
      </c>
      <c r="J126" s="51">
        <f t="shared" si="32"/>
        <v>112.453144523115</v>
      </c>
      <c r="K126" s="161">
        <f t="shared" si="19"/>
        <v>2182</v>
      </c>
      <c r="L126" s="174">
        <f t="shared" si="23"/>
        <v>2806.26</v>
      </c>
      <c r="M126" s="173">
        <f t="shared" si="24"/>
        <v>2104.2600000000002</v>
      </c>
    </row>
    <row r="127" spans="1:13" s="140" customFormat="1" ht="18" customHeight="1">
      <c r="A127" s="169">
        <f t="shared" si="20"/>
        <v>7</v>
      </c>
      <c r="B127" s="170">
        <v>2011301</v>
      </c>
      <c r="C127" s="171" t="s">
        <v>254</v>
      </c>
      <c r="D127" s="172">
        <v>492</v>
      </c>
      <c r="E127" s="172">
        <v>412</v>
      </c>
      <c r="F127" s="172">
        <v>412</v>
      </c>
      <c r="G127" s="172">
        <v>0</v>
      </c>
      <c r="H127" s="172">
        <v>386.47</v>
      </c>
      <c r="I127" s="51">
        <f t="shared" si="31"/>
        <v>83.739837398373993</v>
      </c>
      <c r="J127" s="51">
        <f t="shared" si="32"/>
        <v>106.605946127772</v>
      </c>
      <c r="K127" s="161">
        <f t="shared" si="19"/>
        <v>1316</v>
      </c>
      <c r="L127" s="174">
        <f t="shared" si="23"/>
        <v>1702.47</v>
      </c>
      <c r="M127" s="173">
        <f t="shared" si="24"/>
        <v>1290.47</v>
      </c>
    </row>
    <row r="128" spans="1:13" s="140" customFormat="1" ht="18" hidden="1" customHeight="1">
      <c r="A128" s="169">
        <f t="shared" si="20"/>
        <v>7</v>
      </c>
      <c r="B128" s="170">
        <v>2011302</v>
      </c>
      <c r="C128" s="171" t="s">
        <v>255</v>
      </c>
      <c r="D128" s="172">
        <v>0</v>
      </c>
      <c r="E128" s="172">
        <v>0</v>
      </c>
      <c r="F128" s="172">
        <v>0</v>
      </c>
      <c r="G128" s="172">
        <v>0</v>
      </c>
      <c r="H128" s="172">
        <v>0</v>
      </c>
      <c r="I128" s="31" t="str">
        <f t="shared" si="25"/>
        <v/>
      </c>
      <c r="J128" s="31" t="str">
        <f t="shared" si="26"/>
        <v/>
      </c>
      <c r="K128" s="161">
        <f t="shared" si="19"/>
        <v>0</v>
      </c>
      <c r="L128" s="174">
        <f t="shared" si="23"/>
        <v>0</v>
      </c>
      <c r="M128" s="173">
        <f t="shared" si="24"/>
        <v>0</v>
      </c>
    </row>
    <row r="129" spans="1:13" s="140" customFormat="1" ht="16.5" hidden="1">
      <c r="A129" s="169">
        <f t="shared" si="20"/>
        <v>7</v>
      </c>
      <c r="B129" s="170">
        <v>2011303</v>
      </c>
      <c r="C129" s="171" t="s">
        <v>256</v>
      </c>
      <c r="D129" s="172">
        <v>0</v>
      </c>
      <c r="E129" s="172">
        <v>0</v>
      </c>
      <c r="F129" s="172">
        <v>0</v>
      </c>
      <c r="G129" s="172">
        <v>0</v>
      </c>
      <c r="H129" s="172">
        <v>0</v>
      </c>
      <c r="I129" s="175" t="str">
        <f t="shared" si="25"/>
        <v/>
      </c>
      <c r="J129" s="175" t="str">
        <f t="shared" si="26"/>
        <v/>
      </c>
      <c r="K129" s="161">
        <f t="shared" si="19"/>
        <v>0</v>
      </c>
      <c r="L129" s="174">
        <f t="shared" si="23"/>
        <v>0</v>
      </c>
      <c r="M129" s="173">
        <f t="shared" si="24"/>
        <v>0</v>
      </c>
    </row>
    <row r="130" spans="1:13" s="140" customFormat="1" ht="16.5" hidden="1">
      <c r="A130" s="169">
        <f t="shared" si="20"/>
        <v>7</v>
      </c>
      <c r="B130" s="170">
        <v>2011304</v>
      </c>
      <c r="C130" s="171" t="s">
        <v>334</v>
      </c>
      <c r="D130" s="172">
        <v>0</v>
      </c>
      <c r="E130" s="172">
        <v>0</v>
      </c>
      <c r="F130" s="172">
        <v>0</v>
      </c>
      <c r="G130" s="172">
        <v>0</v>
      </c>
      <c r="H130" s="172">
        <v>0</v>
      </c>
      <c r="I130" s="175" t="str">
        <f t="shared" si="25"/>
        <v/>
      </c>
      <c r="J130" s="175" t="str">
        <f t="shared" si="26"/>
        <v/>
      </c>
      <c r="K130" s="161">
        <f t="shared" si="19"/>
        <v>0</v>
      </c>
      <c r="L130" s="174">
        <f t="shared" si="23"/>
        <v>0</v>
      </c>
      <c r="M130" s="173">
        <f t="shared" si="24"/>
        <v>0</v>
      </c>
    </row>
    <row r="131" spans="1:13" s="140" customFormat="1" ht="16.5" hidden="1">
      <c r="A131" s="169">
        <f t="shared" si="20"/>
        <v>7</v>
      </c>
      <c r="B131" s="170">
        <v>2011305</v>
      </c>
      <c r="C131" s="171" t="s">
        <v>335</v>
      </c>
      <c r="D131" s="172">
        <v>0</v>
      </c>
      <c r="E131" s="172">
        <v>0</v>
      </c>
      <c r="F131" s="172">
        <v>0</v>
      </c>
      <c r="G131" s="172">
        <v>0</v>
      </c>
      <c r="H131" s="172">
        <v>0</v>
      </c>
      <c r="I131" s="175" t="str">
        <f t="shared" si="25"/>
        <v/>
      </c>
      <c r="J131" s="175" t="str">
        <f t="shared" si="26"/>
        <v/>
      </c>
      <c r="K131" s="161">
        <f t="shared" si="19"/>
        <v>0</v>
      </c>
      <c r="L131" s="174">
        <f t="shared" si="23"/>
        <v>0</v>
      </c>
      <c r="M131" s="173">
        <f t="shared" si="24"/>
        <v>0</v>
      </c>
    </row>
    <row r="132" spans="1:13" s="140" customFormat="1" ht="16.5" hidden="1">
      <c r="A132" s="169">
        <f t="shared" si="20"/>
        <v>7</v>
      </c>
      <c r="B132" s="170">
        <v>2011306</v>
      </c>
      <c r="C132" s="171" t="s">
        <v>336</v>
      </c>
      <c r="D132" s="172">
        <v>0</v>
      </c>
      <c r="E132" s="172">
        <v>0</v>
      </c>
      <c r="F132" s="172">
        <v>0</v>
      </c>
      <c r="G132" s="172">
        <v>0</v>
      </c>
      <c r="H132" s="172">
        <v>0</v>
      </c>
      <c r="I132" s="175" t="str">
        <f t="shared" si="25"/>
        <v/>
      </c>
      <c r="J132" s="175" t="str">
        <f t="shared" si="26"/>
        <v/>
      </c>
      <c r="K132" s="161">
        <f t="shared" si="19"/>
        <v>0</v>
      </c>
      <c r="L132" s="174">
        <f t="shared" si="23"/>
        <v>0</v>
      </c>
      <c r="M132" s="173">
        <f t="shared" si="24"/>
        <v>0</v>
      </c>
    </row>
    <row r="133" spans="1:13" s="140" customFormat="1" ht="16.5" hidden="1">
      <c r="A133" s="169">
        <f t="shared" si="20"/>
        <v>7</v>
      </c>
      <c r="B133" s="170">
        <v>2011307</v>
      </c>
      <c r="C133" s="171" t="s">
        <v>337</v>
      </c>
      <c r="D133" s="172">
        <v>0</v>
      </c>
      <c r="E133" s="172">
        <v>0</v>
      </c>
      <c r="F133" s="172">
        <v>0</v>
      </c>
      <c r="G133" s="172">
        <v>0</v>
      </c>
      <c r="H133" s="172">
        <v>0</v>
      </c>
      <c r="I133" s="175" t="str">
        <f t="shared" si="25"/>
        <v/>
      </c>
      <c r="J133" s="175" t="str">
        <f t="shared" si="26"/>
        <v/>
      </c>
      <c r="K133" s="161">
        <f t="shared" si="19"/>
        <v>0</v>
      </c>
      <c r="L133" s="174">
        <f t="shared" si="23"/>
        <v>0</v>
      </c>
      <c r="M133" s="173">
        <f t="shared" si="24"/>
        <v>0</v>
      </c>
    </row>
    <row r="134" spans="1:13" s="140" customFormat="1" ht="18" customHeight="1">
      <c r="A134" s="169">
        <f t="shared" si="20"/>
        <v>7</v>
      </c>
      <c r="B134" s="170">
        <v>2011308</v>
      </c>
      <c r="C134" s="171" t="s">
        <v>338</v>
      </c>
      <c r="D134" s="172">
        <v>10</v>
      </c>
      <c r="E134" s="172">
        <v>20</v>
      </c>
      <c r="F134" s="172">
        <v>20</v>
      </c>
      <c r="G134" s="172">
        <v>0</v>
      </c>
      <c r="H134" s="172">
        <v>0</v>
      </c>
      <c r="I134" s="51">
        <f t="shared" ref="I134:I135" si="33">IFERROR(E134/D134,"")*100</f>
        <v>200</v>
      </c>
      <c r="J134" s="51"/>
      <c r="K134" s="161">
        <f t="shared" ref="K134:K197" si="34">D134+E134+F134+G134</f>
        <v>50</v>
      </c>
      <c r="L134" s="174">
        <f t="shared" si="23"/>
        <v>50</v>
      </c>
      <c r="M134" s="173">
        <f t="shared" si="24"/>
        <v>30</v>
      </c>
    </row>
    <row r="135" spans="1:13" s="140" customFormat="1" ht="18" customHeight="1">
      <c r="A135" s="169">
        <f t="shared" ref="A135:A198" si="35">LEN(B135)</f>
        <v>7</v>
      </c>
      <c r="B135" s="170">
        <v>2011350</v>
      </c>
      <c r="C135" s="171" t="s">
        <v>263</v>
      </c>
      <c r="D135" s="172">
        <v>276</v>
      </c>
      <c r="E135" s="172">
        <v>241</v>
      </c>
      <c r="F135" s="172">
        <v>241</v>
      </c>
      <c r="G135" s="172">
        <v>0</v>
      </c>
      <c r="H135" s="172">
        <v>176.92</v>
      </c>
      <c r="I135" s="51">
        <f t="shared" si="33"/>
        <v>87.318840579710098</v>
      </c>
      <c r="J135" s="51">
        <f t="shared" ref="J135:J136" si="36">IFERROR(E135/H135,"")*100</f>
        <v>136.21976034365801</v>
      </c>
      <c r="K135" s="161">
        <f t="shared" si="34"/>
        <v>758</v>
      </c>
      <c r="L135" s="174">
        <f t="shared" ref="L135:L198" si="37">D135+E135+F135+G135+H135</f>
        <v>934.92</v>
      </c>
      <c r="M135" s="173">
        <f t="shared" ref="M135:M198" si="38">D135+E135+H135</f>
        <v>693.92</v>
      </c>
    </row>
    <row r="136" spans="1:13" s="140" customFormat="1" ht="18" customHeight="1">
      <c r="A136" s="169">
        <f t="shared" si="35"/>
        <v>7</v>
      </c>
      <c r="B136" s="170">
        <v>2011399</v>
      </c>
      <c r="C136" s="171" t="s">
        <v>339</v>
      </c>
      <c r="D136" s="172">
        <v>0</v>
      </c>
      <c r="E136" s="172">
        <v>29</v>
      </c>
      <c r="F136" s="172">
        <v>17.707999999999998</v>
      </c>
      <c r="G136" s="172">
        <v>11.292</v>
      </c>
      <c r="H136" s="172">
        <v>60.87</v>
      </c>
      <c r="I136" s="51"/>
      <c r="J136" s="51">
        <f t="shared" si="36"/>
        <v>47.642516839165403</v>
      </c>
      <c r="K136" s="161">
        <f t="shared" si="34"/>
        <v>58</v>
      </c>
      <c r="L136" s="174">
        <f t="shared" si="37"/>
        <v>118.87</v>
      </c>
      <c r="M136" s="173">
        <f t="shared" si="38"/>
        <v>89.87</v>
      </c>
    </row>
    <row r="137" spans="1:13" s="140" customFormat="1" ht="16.5" hidden="1">
      <c r="A137" s="169">
        <f t="shared" si="35"/>
        <v>5</v>
      </c>
      <c r="B137" s="170">
        <v>20114</v>
      </c>
      <c r="C137" s="171" t="s">
        <v>340</v>
      </c>
      <c r="D137" s="172">
        <v>0</v>
      </c>
      <c r="E137" s="172">
        <v>0</v>
      </c>
      <c r="F137" s="172">
        <v>0</v>
      </c>
      <c r="G137" s="172">
        <v>0</v>
      </c>
      <c r="H137" s="172">
        <v>0</v>
      </c>
      <c r="I137" s="175" t="str">
        <f t="shared" ref="I137:I197" si="39">IFERROR(E137/D137,"")</f>
        <v/>
      </c>
      <c r="J137" s="175" t="str">
        <f t="shared" ref="J137:J197" si="40">IFERROR(E137/H137,"")</f>
        <v/>
      </c>
      <c r="K137" s="161">
        <f t="shared" si="34"/>
        <v>0</v>
      </c>
      <c r="L137" s="174">
        <f t="shared" si="37"/>
        <v>0</v>
      </c>
      <c r="M137" s="173">
        <f t="shared" si="38"/>
        <v>0</v>
      </c>
    </row>
    <row r="138" spans="1:13" s="140" customFormat="1" ht="16.5" hidden="1">
      <c r="A138" s="169">
        <f t="shared" si="35"/>
        <v>7</v>
      </c>
      <c r="B138" s="170">
        <v>2011401</v>
      </c>
      <c r="C138" s="171" t="s">
        <v>301</v>
      </c>
      <c r="D138" s="172">
        <v>0</v>
      </c>
      <c r="E138" s="172">
        <v>0</v>
      </c>
      <c r="F138" s="172">
        <v>0</v>
      </c>
      <c r="G138" s="172">
        <v>0</v>
      </c>
      <c r="H138" s="172">
        <v>0</v>
      </c>
      <c r="I138" s="175" t="str">
        <f t="shared" si="39"/>
        <v/>
      </c>
      <c r="J138" s="175" t="str">
        <f t="shared" si="40"/>
        <v/>
      </c>
      <c r="K138" s="161">
        <f t="shared" si="34"/>
        <v>0</v>
      </c>
      <c r="L138" s="174">
        <f t="shared" si="37"/>
        <v>0</v>
      </c>
      <c r="M138" s="173">
        <f t="shared" si="38"/>
        <v>0</v>
      </c>
    </row>
    <row r="139" spans="1:13" s="140" customFormat="1" ht="16.5" hidden="1">
      <c r="A139" s="169">
        <f t="shared" si="35"/>
        <v>7</v>
      </c>
      <c r="B139" s="170">
        <v>2011402</v>
      </c>
      <c r="C139" s="171" t="s">
        <v>279</v>
      </c>
      <c r="D139" s="172">
        <v>0</v>
      </c>
      <c r="E139" s="172">
        <v>0</v>
      </c>
      <c r="F139" s="172">
        <v>0</v>
      </c>
      <c r="G139" s="172">
        <v>0</v>
      </c>
      <c r="H139" s="172">
        <v>0</v>
      </c>
      <c r="I139" s="175" t="str">
        <f t="shared" si="39"/>
        <v/>
      </c>
      <c r="J139" s="175" t="str">
        <f t="shared" si="40"/>
        <v/>
      </c>
      <c r="K139" s="161">
        <f t="shared" si="34"/>
        <v>0</v>
      </c>
      <c r="L139" s="174">
        <f t="shared" si="37"/>
        <v>0</v>
      </c>
      <c r="M139" s="173">
        <f t="shared" si="38"/>
        <v>0</v>
      </c>
    </row>
    <row r="140" spans="1:13" s="140" customFormat="1" ht="16.5" hidden="1">
      <c r="A140" s="169">
        <f t="shared" si="35"/>
        <v>7</v>
      </c>
      <c r="B140" s="170">
        <v>2011403</v>
      </c>
      <c r="C140" s="171" t="s">
        <v>256</v>
      </c>
      <c r="D140" s="172">
        <v>0</v>
      </c>
      <c r="E140" s="172">
        <v>0</v>
      </c>
      <c r="F140" s="172">
        <v>0</v>
      </c>
      <c r="G140" s="172">
        <v>0</v>
      </c>
      <c r="H140" s="172">
        <v>0</v>
      </c>
      <c r="I140" s="175" t="str">
        <f t="shared" si="39"/>
        <v/>
      </c>
      <c r="J140" s="175" t="str">
        <f t="shared" si="40"/>
        <v/>
      </c>
      <c r="K140" s="161">
        <f t="shared" si="34"/>
        <v>0</v>
      </c>
      <c r="L140" s="174">
        <f t="shared" si="37"/>
        <v>0</v>
      </c>
      <c r="M140" s="173">
        <f t="shared" si="38"/>
        <v>0</v>
      </c>
    </row>
    <row r="141" spans="1:13" s="140" customFormat="1" ht="16.5" hidden="1">
      <c r="A141" s="169">
        <f t="shared" si="35"/>
        <v>7</v>
      </c>
      <c r="B141" s="170">
        <v>2011404</v>
      </c>
      <c r="C141" s="171" t="s">
        <v>341</v>
      </c>
      <c r="D141" s="172">
        <v>0</v>
      </c>
      <c r="E141" s="172">
        <v>0</v>
      </c>
      <c r="F141" s="172">
        <v>0</v>
      </c>
      <c r="G141" s="172">
        <v>0</v>
      </c>
      <c r="H141" s="172">
        <v>0</v>
      </c>
      <c r="I141" s="175" t="str">
        <f t="shared" si="39"/>
        <v/>
      </c>
      <c r="J141" s="175" t="str">
        <f t="shared" si="40"/>
        <v/>
      </c>
      <c r="K141" s="161">
        <f t="shared" si="34"/>
        <v>0</v>
      </c>
      <c r="L141" s="174">
        <f t="shared" si="37"/>
        <v>0</v>
      </c>
      <c r="M141" s="173">
        <f t="shared" si="38"/>
        <v>0</v>
      </c>
    </row>
    <row r="142" spans="1:13" s="140" customFormat="1" ht="16.5" hidden="1">
      <c r="A142" s="169">
        <f t="shared" si="35"/>
        <v>7</v>
      </c>
      <c r="B142" s="170">
        <v>2011405</v>
      </c>
      <c r="C142" s="171" t="s">
        <v>342</v>
      </c>
      <c r="D142" s="172">
        <v>0</v>
      </c>
      <c r="E142" s="172">
        <v>0</v>
      </c>
      <c r="F142" s="172">
        <v>0</v>
      </c>
      <c r="G142" s="172">
        <v>0</v>
      </c>
      <c r="H142" s="172">
        <v>0</v>
      </c>
      <c r="I142" s="175" t="str">
        <f t="shared" si="39"/>
        <v/>
      </c>
      <c r="J142" s="175" t="str">
        <f t="shared" si="40"/>
        <v/>
      </c>
      <c r="K142" s="161">
        <f t="shared" si="34"/>
        <v>0</v>
      </c>
      <c r="L142" s="174">
        <f t="shared" si="37"/>
        <v>0</v>
      </c>
      <c r="M142" s="173">
        <f t="shared" si="38"/>
        <v>0</v>
      </c>
    </row>
    <row r="143" spans="1:13" s="140" customFormat="1" ht="16.5" hidden="1">
      <c r="A143" s="169">
        <f t="shared" si="35"/>
        <v>7</v>
      </c>
      <c r="B143" s="170">
        <v>2011406</v>
      </c>
      <c r="C143" s="171" t="s">
        <v>343</v>
      </c>
      <c r="D143" s="172">
        <v>0</v>
      </c>
      <c r="E143" s="172">
        <v>0</v>
      </c>
      <c r="F143" s="172">
        <v>0</v>
      </c>
      <c r="G143" s="172">
        <v>0</v>
      </c>
      <c r="H143" s="172">
        <v>0</v>
      </c>
      <c r="I143" s="175" t="str">
        <f t="shared" si="39"/>
        <v/>
      </c>
      <c r="J143" s="175" t="str">
        <f t="shared" si="40"/>
        <v/>
      </c>
      <c r="K143" s="161">
        <f t="shared" si="34"/>
        <v>0</v>
      </c>
      <c r="L143" s="174">
        <f t="shared" si="37"/>
        <v>0</v>
      </c>
      <c r="M143" s="173">
        <f t="shared" si="38"/>
        <v>0</v>
      </c>
    </row>
    <row r="144" spans="1:13" s="140" customFormat="1" ht="16.5" hidden="1">
      <c r="A144" s="169">
        <f t="shared" si="35"/>
        <v>7</v>
      </c>
      <c r="B144" s="170">
        <v>2011407</v>
      </c>
      <c r="C144" s="171" t="s">
        <v>344</v>
      </c>
      <c r="D144" s="172">
        <v>0</v>
      </c>
      <c r="E144" s="172">
        <v>0</v>
      </c>
      <c r="F144" s="172">
        <v>0</v>
      </c>
      <c r="G144" s="172">
        <v>0</v>
      </c>
      <c r="H144" s="172">
        <v>0</v>
      </c>
      <c r="I144" s="175" t="str">
        <f t="shared" si="39"/>
        <v/>
      </c>
      <c r="J144" s="175" t="str">
        <f t="shared" si="40"/>
        <v/>
      </c>
      <c r="K144" s="161">
        <f t="shared" si="34"/>
        <v>0</v>
      </c>
      <c r="L144" s="174">
        <f t="shared" si="37"/>
        <v>0</v>
      </c>
      <c r="M144" s="173">
        <f t="shared" si="38"/>
        <v>0</v>
      </c>
    </row>
    <row r="145" spans="1:13" s="140" customFormat="1" ht="16.5" hidden="1">
      <c r="A145" s="169">
        <f t="shared" si="35"/>
        <v>7</v>
      </c>
      <c r="B145" s="170">
        <v>2011408</v>
      </c>
      <c r="C145" s="171" t="s">
        <v>345</v>
      </c>
      <c r="D145" s="172">
        <v>0</v>
      </c>
      <c r="E145" s="172">
        <v>0</v>
      </c>
      <c r="F145" s="172">
        <v>0</v>
      </c>
      <c r="G145" s="172">
        <v>0</v>
      </c>
      <c r="H145" s="172">
        <v>0</v>
      </c>
      <c r="I145" s="175" t="str">
        <f t="shared" si="39"/>
        <v/>
      </c>
      <c r="J145" s="175" t="str">
        <f t="shared" si="40"/>
        <v/>
      </c>
      <c r="K145" s="161">
        <f t="shared" si="34"/>
        <v>0</v>
      </c>
      <c r="L145" s="174">
        <f t="shared" si="37"/>
        <v>0</v>
      </c>
      <c r="M145" s="173">
        <f t="shared" si="38"/>
        <v>0</v>
      </c>
    </row>
    <row r="146" spans="1:13" s="140" customFormat="1" ht="16.5" hidden="1">
      <c r="A146" s="169">
        <f t="shared" si="35"/>
        <v>7</v>
      </c>
      <c r="B146" s="170">
        <v>2011409</v>
      </c>
      <c r="C146" s="171" t="s">
        <v>346</v>
      </c>
      <c r="D146" s="172">
        <v>0</v>
      </c>
      <c r="E146" s="172">
        <v>0</v>
      </c>
      <c r="F146" s="172">
        <v>0</v>
      </c>
      <c r="G146" s="172">
        <v>0</v>
      </c>
      <c r="H146" s="172">
        <v>0</v>
      </c>
      <c r="I146" s="175" t="str">
        <f t="shared" si="39"/>
        <v/>
      </c>
      <c r="J146" s="175" t="str">
        <f t="shared" si="40"/>
        <v/>
      </c>
      <c r="K146" s="161">
        <f t="shared" si="34"/>
        <v>0</v>
      </c>
      <c r="L146" s="174">
        <f t="shared" si="37"/>
        <v>0</v>
      </c>
      <c r="M146" s="173">
        <f t="shared" si="38"/>
        <v>0</v>
      </c>
    </row>
    <row r="147" spans="1:13" s="140" customFormat="1" ht="16.5" hidden="1">
      <c r="A147" s="169">
        <f t="shared" si="35"/>
        <v>7</v>
      </c>
      <c r="B147" s="170">
        <v>2011410</v>
      </c>
      <c r="C147" s="171" t="s">
        <v>347</v>
      </c>
      <c r="D147" s="172">
        <v>0</v>
      </c>
      <c r="E147" s="172">
        <v>0</v>
      </c>
      <c r="F147" s="172">
        <v>0</v>
      </c>
      <c r="G147" s="172">
        <v>0</v>
      </c>
      <c r="H147" s="172"/>
      <c r="I147" s="175" t="str">
        <f t="shared" si="39"/>
        <v/>
      </c>
      <c r="J147" s="175" t="str">
        <f t="shared" si="40"/>
        <v/>
      </c>
      <c r="K147" s="161">
        <f t="shared" si="34"/>
        <v>0</v>
      </c>
      <c r="L147" s="174">
        <f t="shared" si="37"/>
        <v>0</v>
      </c>
      <c r="M147" s="173">
        <f t="shared" si="38"/>
        <v>0</v>
      </c>
    </row>
    <row r="148" spans="1:13" s="140" customFormat="1" ht="16.5" hidden="1">
      <c r="A148" s="169">
        <f t="shared" si="35"/>
        <v>7</v>
      </c>
      <c r="B148" s="170">
        <v>2011411</v>
      </c>
      <c r="C148" s="171" t="s">
        <v>348</v>
      </c>
      <c r="D148" s="172">
        <v>0</v>
      </c>
      <c r="E148" s="172">
        <v>0</v>
      </c>
      <c r="F148" s="172">
        <v>0</v>
      </c>
      <c r="G148" s="172">
        <v>0</v>
      </c>
      <c r="H148" s="172"/>
      <c r="I148" s="175" t="str">
        <f t="shared" si="39"/>
        <v/>
      </c>
      <c r="J148" s="175" t="str">
        <f t="shared" si="40"/>
        <v/>
      </c>
      <c r="K148" s="161">
        <f t="shared" si="34"/>
        <v>0</v>
      </c>
      <c r="L148" s="174">
        <f t="shared" si="37"/>
        <v>0</v>
      </c>
      <c r="M148" s="173">
        <f t="shared" si="38"/>
        <v>0</v>
      </c>
    </row>
    <row r="149" spans="1:13" s="140" customFormat="1" ht="16.5" hidden="1">
      <c r="A149" s="169">
        <f t="shared" si="35"/>
        <v>7</v>
      </c>
      <c r="B149" s="170">
        <v>2011450</v>
      </c>
      <c r="C149" s="171" t="s">
        <v>308</v>
      </c>
      <c r="D149" s="172">
        <v>0</v>
      </c>
      <c r="E149" s="172">
        <v>0</v>
      </c>
      <c r="F149" s="172">
        <v>0</v>
      </c>
      <c r="G149" s="172">
        <v>0</v>
      </c>
      <c r="H149" s="172">
        <v>0</v>
      </c>
      <c r="I149" s="175" t="str">
        <f t="shared" si="39"/>
        <v/>
      </c>
      <c r="J149" s="175" t="str">
        <f t="shared" si="40"/>
        <v/>
      </c>
      <c r="K149" s="161">
        <f t="shared" si="34"/>
        <v>0</v>
      </c>
      <c r="L149" s="174">
        <f t="shared" si="37"/>
        <v>0</v>
      </c>
      <c r="M149" s="173">
        <f t="shared" si="38"/>
        <v>0</v>
      </c>
    </row>
    <row r="150" spans="1:13" s="140" customFormat="1" ht="16.5" hidden="1">
      <c r="A150" s="169">
        <f t="shared" si="35"/>
        <v>7</v>
      </c>
      <c r="B150" s="170">
        <v>2011499</v>
      </c>
      <c r="C150" s="171" t="s">
        <v>349</v>
      </c>
      <c r="D150" s="172">
        <v>0</v>
      </c>
      <c r="E150" s="172">
        <v>0</v>
      </c>
      <c r="F150" s="172">
        <v>0</v>
      </c>
      <c r="G150" s="172">
        <v>0</v>
      </c>
      <c r="H150" s="172">
        <v>0</v>
      </c>
      <c r="I150" s="175" t="str">
        <f t="shared" si="39"/>
        <v/>
      </c>
      <c r="J150" s="175" t="str">
        <f t="shared" si="40"/>
        <v/>
      </c>
      <c r="K150" s="161">
        <f t="shared" si="34"/>
        <v>0</v>
      </c>
      <c r="L150" s="174">
        <f t="shared" si="37"/>
        <v>0</v>
      </c>
      <c r="M150" s="173">
        <f t="shared" si="38"/>
        <v>0</v>
      </c>
    </row>
    <row r="151" spans="1:13" s="140" customFormat="1" ht="18" customHeight="1">
      <c r="A151" s="169">
        <f t="shared" si="35"/>
        <v>5</v>
      </c>
      <c r="B151" s="170">
        <v>20123</v>
      </c>
      <c r="C151" s="171" t="s">
        <v>350</v>
      </c>
      <c r="D151" s="172">
        <v>331</v>
      </c>
      <c r="E151" s="172">
        <v>169</v>
      </c>
      <c r="F151" s="172">
        <v>169</v>
      </c>
      <c r="G151" s="172">
        <v>0</v>
      </c>
      <c r="H151" s="172">
        <v>255.21</v>
      </c>
      <c r="I151" s="51">
        <f t="shared" ref="I151:I152" si="41">IFERROR(E151/D151,"")*100</f>
        <v>51.057401812688802</v>
      </c>
      <c r="J151" s="51">
        <f t="shared" ref="J151:J152" si="42">IFERROR(E151/H151,"")*100</f>
        <v>66.219975706281105</v>
      </c>
      <c r="K151" s="161">
        <f t="shared" si="34"/>
        <v>669</v>
      </c>
      <c r="L151" s="174">
        <f t="shared" si="37"/>
        <v>924.21</v>
      </c>
      <c r="M151" s="173">
        <f t="shared" si="38"/>
        <v>755.21</v>
      </c>
    </row>
    <row r="152" spans="1:13" s="140" customFormat="1" ht="18" customHeight="1">
      <c r="A152" s="169">
        <f t="shared" si="35"/>
        <v>7</v>
      </c>
      <c r="B152" s="170">
        <v>2012301</v>
      </c>
      <c r="C152" s="171" t="s">
        <v>254</v>
      </c>
      <c r="D152" s="172">
        <v>211</v>
      </c>
      <c r="E152" s="172">
        <v>115</v>
      </c>
      <c r="F152" s="172">
        <v>115</v>
      </c>
      <c r="G152" s="172">
        <v>0</v>
      </c>
      <c r="H152" s="172">
        <v>180.73</v>
      </c>
      <c r="I152" s="51">
        <f t="shared" si="41"/>
        <v>54.502369668246402</v>
      </c>
      <c r="J152" s="51">
        <f t="shared" si="42"/>
        <v>63.630830520666201</v>
      </c>
      <c r="K152" s="161">
        <f t="shared" si="34"/>
        <v>441</v>
      </c>
      <c r="L152" s="174">
        <f t="shared" si="37"/>
        <v>621.73</v>
      </c>
      <c r="M152" s="173">
        <f t="shared" si="38"/>
        <v>506.73</v>
      </c>
    </row>
    <row r="153" spans="1:13" s="140" customFormat="1" ht="18" hidden="1" customHeight="1">
      <c r="A153" s="169">
        <f t="shared" si="35"/>
        <v>7</v>
      </c>
      <c r="B153" s="170">
        <v>2012302</v>
      </c>
      <c r="C153" s="171" t="s">
        <v>255</v>
      </c>
      <c r="D153" s="172">
        <v>0</v>
      </c>
      <c r="E153" s="172">
        <v>0</v>
      </c>
      <c r="F153" s="172">
        <v>0</v>
      </c>
      <c r="G153" s="172">
        <v>0</v>
      </c>
      <c r="H153" s="172">
        <v>0</v>
      </c>
      <c r="I153" s="31" t="str">
        <f t="shared" si="39"/>
        <v/>
      </c>
      <c r="J153" s="31" t="str">
        <f t="shared" si="40"/>
        <v/>
      </c>
      <c r="K153" s="161">
        <f t="shared" si="34"/>
        <v>0</v>
      </c>
      <c r="L153" s="174">
        <f t="shared" si="37"/>
        <v>0</v>
      </c>
      <c r="M153" s="173">
        <f t="shared" si="38"/>
        <v>0</v>
      </c>
    </row>
    <row r="154" spans="1:13" s="140" customFormat="1" ht="16.5" hidden="1">
      <c r="A154" s="169">
        <f t="shared" si="35"/>
        <v>7</v>
      </c>
      <c r="B154" s="170">
        <v>2012303</v>
      </c>
      <c r="C154" s="171" t="s">
        <v>256</v>
      </c>
      <c r="D154" s="172">
        <v>0</v>
      </c>
      <c r="E154" s="172">
        <v>0</v>
      </c>
      <c r="F154" s="172">
        <v>0</v>
      </c>
      <c r="G154" s="172">
        <v>0</v>
      </c>
      <c r="H154" s="172">
        <v>0</v>
      </c>
      <c r="I154" s="175" t="str">
        <f t="shared" si="39"/>
        <v/>
      </c>
      <c r="J154" s="175" t="str">
        <f t="shared" si="40"/>
        <v/>
      </c>
      <c r="K154" s="161">
        <f t="shared" si="34"/>
        <v>0</v>
      </c>
      <c r="L154" s="174">
        <f t="shared" si="37"/>
        <v>0</v>
      </c>
      <c r="M154" s="173">
        <f t="shared" si="38"/>
        <v>0</v>
      </c>
    </row>
    <row r="155" spans="1:13" s="140" customFormat="1" ht="16.5" hidden="1">
      <c r="A155" s="169">
        <f t="shared" si="35"/>
        <v>7</v>
      </c>
      <c r="B155" s="170">
        <v>2012304</v>
      </c>
      <c r="C155" s="171" t="s">
        <v>351</v>
      </c>
      <c r="D155" s="172">
        <v>0</v>
      </c>
      <c r="E155" s="172">
        <v>0</v>
      </c>
      <c r="F155" s="172">
        <v>0</v>
      </c>
      <c r="G155" s="172">
        <v>0</v>
      </c>
      <c r="H155" s="172">
        <v>0</v>
      </c>
      <c r="I155" s="175" t="str">
        <f t="shared" si="39"/>
        <v/>
      </c>
      <c r="J155" s="175" t="str">
        <f t="shared" si="40"/>
        <v/>
      </c>
      <c r="K155" s="161">
        <f t="shared" si="34"/>
        <v>0</v>
      </c>
      <c r="L155" s="174">
        <f t="shared" si="37"/>
        <v>0</v>
      </c>
      <c r="M155" s="173">
        <f t="shared" si="38"/>
        <v>0</v>
      </c>
    </row>
    <row r="156" spans="1:13" s="140" customFormat="1" ht="18" customHeight="1">
      <c r="A156" s="169">
        <f t="shared" si="35"/>
        <v>7</v>
      </c>
      <c r="B156" s="170">
        <v>2012350</v>
      </c>
      <c r="C156" s="171" t="s">
        <v>263</v>
      </c>
      <c r="D156" s="172">
        <v>82</v>
      </c>
      <c r="E156" s="172">
        <v>54</v>
      </c>
      <c r="F156" s="172">
        <v>54</v>
      </c>
      <c r="G156" s="172">
        <v>0</v>
      </c>
      <c r="H156" s="172">
        <v>50.02</v>
      </c>
      <c r="I156" s="51">
        <f>IFERROR(E156/D156,"")*100</f>
        <v>65.853658536585399</v>
      </c>
      <c r="J156" s="51">
        <f>IFERROR(E156/H156,"")*100</f>
        <v>107.956817273091</v>
      </c>
      <c r="K156" s="161">
        <f t="shared" si="34"/>
        <v>190</v>
      </c>
      <c r="L156" s="174">
        <f t="shared" si="37"/>
        <v>240.02</v>
      </c>
      <c r="M156" s="173">
        <f t="shared" si="38"/>
        <v>186.02</v>
      </c>
    </row>
    <row r="157" spans="1:13" s="140" customFormat="1" ht="18" hidden="1" customHeight="1">
      <c r="A157" s="169">
        <f t="shared" si="35"/>
        <v>7</v>
      </c>
      <c r="B157" s="170">
        <v>2012399</v>
      </c>
      <c r="C157" s="171" t="s">
        <v>352</v>
      </c>
      <c r="D157" s="172">
        <v>38</v>
      </c>
      <c r="E157" s="172">
        <v>0</v>
      </c>
      <c r="F157" s="172">
        <v>0</v>
      </c>
      <c r="G157" s="172">
        <v>0</v>
      </c>
      <c r="H157" s="172">
        <v>24.46</v>
      </c>
      <c r="I157" s="31">
        <f t="shared" si="39"/>
        <v>0</v>
      </c>
      <c r="J157" s="31">
        <f t="shared" si="40"/>
        <v>0</v>
      </c>
      <c r="K157" s="161">
        <f t="shared" si="34"/>
        <v>38</v>
      </c>
      <c r="L157" s="174">
        <f t="shared" si="37"/>
        <v>62.46</v>
      </c>
      <c r="M157" s="173">
        <f t="shared" si="38"/>
        <v>62.46</v>
      </c>
    </row>
    <row r="158" spans="1:13" s="140" customFormat="1" ht="16.5" hidden="1">
      <c r="A158" s="169">
        <f t="shared" si="35"/>
        <v>5</v>
      </c>
      <c r="B158" s="170">
        <v>20125</v>
      </c>
      <c r="C158" s="171" t="s">
        <v>353</v>
      </c>
      <c r="D158" s="172">
        <v>0</v>
      </c>
      <c r="E158" s="172">
        <v>0</v>
      </c>
      <c r="F158" s="172">
        <v>0</v>
      </c>
      <c r="G158" s="172">
        <v>0</v>
      </c>
      <c r="H158" s="172">
        <v>0</v>
      </c>
      <c r="I158" s="175" t="str">
        <f t="shared" si="39"/>
        <v/>
      </c>
      <c r="J158" s="175" t="str">
        <f t="shared" si="40"/>
        <v/>
      </c>
      <c r="K158" s="161">
        <f t="shared" si="34"/>
        <v>0</v>
      </c>
      <c r="L158" s="174">
        <f t="shared" si="37"/>
        <v>0</v>
      </c>
      <c r="M158" s="173">
        <f t="shared" si="38"/>
        <v>0</v>
      </c>
    </row>
    <row r="159" spans="1:13" s="140" customFormat="1" ht="16.5" hidden="1">
      <c r="A159" s="169">
        <f t="shared" si="35"/>
        <v>7</v>
      </c>
      <c r="B159" s="170">
        <v>2012501</v>
      </c>
      <c r="C159" s="171" t="s">
        <v>301</v>
      </c>
      <c r="D159" s="172">
        <v>0</v>
      </c>
      <c r="E159" s="172">
        <v>0</v>
      </c>
      <c r="F159" s="172">
        <v>0</v>
      </c>
      <c r="G159" s="172">
        <v>0</v>
      </c>
      <c r="H159" s="172">
        <v>0</v>
      </c>
      <c r="I159" s="175" t="str">
        <f t="shared" si="39"/>
        <v/>
      </c>
      <c r="J159" s="175" t="str">
        <f t="shared" si="40"/>
        <v/>
      </c>
      <c r="K159" s="161">
        <f t="shared" si="34"/>
        <v>0</v>
      </c>
      <c r="L159" s="174">
        <f t="shared" si="37"/>
        <v>0</v>
      </c>
      <c r="M159" s="173">
        <f t="shared" si="38"/>
        <v>0</v>
      </c>
    </row>
    <row r="160" spans="1:13" s="140" customFormat="1" ht="16.5" hidden="1">
      <c r="A160" s="169">
        <f t="shared" si="35"/>
        <v>7</v>
      </c>
      <c r="B160" s="170">
        <v>2012502</v>
      </c>
      <c r="C160" s="171" t="s">
        <v>279</v>
      </c>
      <c r="D160" s="172">
        <v>0</v>
      </c>
      <c r="E160" s="172">
        <v>0</v>
      </c>
      <c r="F160" s="172">
        <v>0</v>
      </c>
      <c r="G160" s="172">
        <v>0</v>
      </c>
      <c r="H160" s="172">
        <v>0</v>
      </c>
      <c r="I160" s="175" t="str">
        <f t="shared" si="39"/>
        <v/>
      </c>
      <c r="J160" s="175" t="str">
        <f t="shared" si="40"/>
        <v/>
      </c>
      <c r="K160" s="161">
        <f t="shared" si="34"/>
        <v>0</v>
      </c>
      <c r="L160" s="174">
        <f t="shared" si="37"/>
        <v>0</v>
      </c>
      <c r="M160" s="173">
        <f t="shared" si="38"/>
        <v>0</v>
      </c>
    </row>
    <row r="161" spans="1:13" s="140" customFormat="1" ht="16.5" hidden="1">
      <c r="A161" s="169">
        <f t="shared" si="35"/>
        <v>7</v>
      </c>
      <c r="B161" s="170">
        <v>2012503</v>
      </c>
      <c r="C161" s="171" t="s">
        <v>256</v>
      </c>
      <c r="D161" s="172">
        <v>0</v>
      </c>
      <c r="E161" s="172">
        <v>0</v>
      </c>
      <c r="F161" s="172">
        <v>0</v>
      </c>
      <c r="G161" s="172">
        <v>0</v>
      </c>
      <c r="H161" s="172">
        <v>0</v>
      </c>
      <c r="I161" s="175" t="str">
        <f t="shared" si="39"/>
        <v/>
      </c>
      <c r="J161" s="175" t="str">
        <f t="shared" si="40"/>
        <v/>
      </c>
      <c r="K161" s="161">
        <f t="shared" si="34"/>
        <v>0</v>
      </c>
      <c r="L161" s="174">
        <f t="shared" si="37"/>
        <v>0</v>
      </c>
      <c r="M161" s="173">
        <f t="shared" si="38"/>
        <v>0</v>
      </c>
    </row>
    <row r="162" spans="1:13" s="140" customFormat="1" ht="16.5" hidden="1">
      <c r="A162" s="169">
        <f t="shared" si="35"/>
        <v>7</v>
      </c>
      <c r="B162" s="170">
        <v>2012504</v>
      </c>
      <c r="C162" s="171" t="s">
        <v>354</v>
      </c>
      <c r="D162" s="172">
        <v>0</v>
      </c>
      <c r="E162" s="172">
        <v>0</v>
      </c>
      <c r="F162" s="172">
        <v>0</v>
      </c>
      <c r="G162" s="172">
        <v>0</v>
      </c>
      <c r="H162" s="172">
        <v>0</v>
      </c>
      <c r="I162" s="175" t="str">
        <f t="shared" si="39"/>
        <v/>
      </c>
      <c r="J162" s="175" t="str">
        <f t="shared" si="40"/>
        <v/>
      </c>
      <c r="K162" s="161">
        <f t="shared" si="34"/>
        <v>0</v>
      </c>
      <c r="L162" s="174">
        <f t="shared" si="37"/>
        <v>0</v>
      </c>
      <c r="M162" s="173">
        <f t="shared" si="38"/>
        <v>0</v>
      </c>
    </row>
    <row r="163" spans="1:13" s="140" customFormat="1" ht="16.5" hidden="1">
      <c r="A163" s="169">
        <f t="shared" si="35"/>
        <v>7</v>
      </c>
      <c r="B163" s="170">
        <v>2012505</v>
      </c>
      <c r="C163" s="171" t="s">
        <v>355</v>
      </c>
      <c r="D163" s="172">
        <v>0</v>
      </c>
      <c r="E163" s="172">
        <v>0</v>
      </c>
      <c r="F163" s="172">
        <v>0</v>
      </c>
      <c r="G163" s="172">
        <v>0</v>
      </c>
      <c r="H163" s="172">
        <v>0</v>
      </c>
      <c r="I163" s="175" t="str">
        <f t="shared" si="39"/>
        <v/>
      </c>
      <c r="J163" s="175" t="str">
        <f t="shared" si="40"/>
        <v/>
      </c>
      <c r="K163" s="161">
        <f t="shared" si="34"/>
        <v>0</v>
      </c>
      <c r="L163" s="174">
        <f t="shared" si="37"/>
        <v>0</v>
      </c>
      <c r="M163" s="173">
        <f t="shared" si="38"/>
        <v>0</v>
      </c>
    </row>
    <row r="164" spans="1:13" s="140" customFormat="1" ht="16.5" hidden="1">
      <c r="A164" s="169">
        <f t="shared" si="35"/>
        <v>7</v>
      </c>
      <c r="B164" s="170">
        <v>2012550</v>
      </c>
      <c r="C164" s="171" t="s">
        <v>308</v>
      </c>
      <c r="D164" s="172">
        <v>0</v>
      </c>
      <c r="E164" s="172">
        <v>0</v>
      </c>
      <c r="F164" s="172">
        <v>0</v>
      </c>
      <c r="G164" s="172">
        <v>0</v>
      </c>
      <c r="H164" s="172">
        <v>0</v>
      </c>
      <c r="I164" s="175" t="str">
        <f t="shared" si="39"/>
        <v/>
      </c>
      <c r="J164" s="175" t="str">
        <f t="shared" si="40"/>
        <v/>
      </c>
      <c r="K164" s="161">
        <f t="shared" si="34"/>
        <v>0</v>
      </c>
      <c r="L164" s="174">
        <f t="shared" si="37"/>
        <v>0</v>
      </c>
      <c r="M164" s="173">
        <f t="shared" si="38"/>
        <v>0</v>
      </c>
    </row>
    <row r="165" spans="1:13" s="140" customFormat="1" ht="16.5" hidden="1">
      <c r="A165" s="169">
        <f t="shared" si="35"/>
        <v>7</v>
      </c>
      <c r="B165" s="170">
        <v>2012599</v>
      </c>
      <c r="C165" s="171" t="s">
        <v>356</v>
      </c>
      <c r="D165" s="172">
        <v>0</v>
      </c>
      <c r="E165" s="172">
        <v>0</v>
      </c>
      <c r="F165" s="172">
        <v>0</v>
      </c>
      <c r="G165" s="172">
        <v>0</v>
      </c>
      <c r="H165" s="172">
        <v>0</v>
      </c>
      <c r="I165" s="175" t="str">
        <f t="shared" si="39"/>
        <v/>
      </c>
      <c r="J165" s="175" t="str">
        <f t="shared" si="40"/>
        <v/>
      </c>
      <c r="K165" s="161">
        <f t="shared" si="34"/>
        <v>0</v>
      </c>
      <c r="L165" s="174">
        <f t="shared" si="37"/>
        <v>0</v>
      </c>
      <c r="M165" s="173">
        <f t="shared" si="38"/>
        <v>0</v>
      </c>
    </row>
    <row r="166" spans="1:13" s="140" customFormat="1" ht="18" customHeight="1">
      <c r="A166" s="169">
        <f t="shared" si="35"/>
        <v>5</v>
      </c>
      <c r="B166" s="170">
        <v>20126</v>
      </c>
      <c r="C166" s="171" t="s">
        <v>357</v>
      </c>
      <c r="D166" s="172">
        <v>210</v>
      </c>
      <c r="E166" s="172">
        <v>121</v>
      </c>
      <c r="F166" s="172">
        <v>121</v>
      </c>
      <c r="G166" s="172">
        <v>0</v>
      </c>
      <c r="H166" s="172">
        <v>145.18</v>
      </c>
      <c r="I166" s="51">
        <f t="shared" ref="I166:I167" si="43">IFERROR(E166/D166,"")*100</f>
        <v>57.619047619047599</v>
      </c>
      <c r="J166" s="51">
        <f t="shared" ref="J166:J167" si="44">IFERROR(E166/H166,"")*100</f>
        <v>83.344813335170102</v>
      </c>
      <c r="K166" s="161">
        <f t="shared" si="34"/>
        <v>452</v>
      </c>
      <c r="L166" s="174">
        <f t="shared" si="37"/>
        <v>597.17999999999995</v>
      </c>
      <c r="M166" s="173">
        <f t="shared" si="38"/>
        <v>476.18</v>
      </c>
    </row>
    <row r="167" spans="1:13" s="140" customFormat="1" ht="18" customHeight="1">
      <c r="A167" s="169">
        <f t="shared" si="35"/>
        <v>7</v>
      </c>
      <c r="B167" s="170">
        <v>2012601</v>
      </c>
      <c r="C167" s="171" t="s">
        <v>254</v>
      </c>
      <c r="D167" s="172">
        <v>210</v>
      </c>
      <c r="E167" s="172">
        <v>121</v>
      </c>
      <c r="F167" s="172">
        <v>121</v>
      </c>
      <c r="G167" s="172">
        <v>0</v>
      </c>
      <c r="H167" s="172">
        <v>138.82</v>
      </c>
      <c r="I167" s="51">
        <f t="shared" si="43"/>
        <v>57.619047619047599</v>
      </c>
      <c r="J167" s="51">
        <f t="shared" si="44"/>
        <v>87.163232963549902</v>
      </c>
      <c r="K167" s="161">
        <f t="shared" si="34"/>
        <v>452</v>
      </c>
      <c r="L167" s="174">
        <f t="shared" si="37"/>
        <v>590.82000000000005</v>
      </c>
      <c r="M167" s="173">
        <f t="shared" si="38"/>
        <v>469.82</v>
      </c>
    </row>
    <row r="168" spans="1:13" s="140" customFormat="1" ht="16.5" hidden="1">
      <c r="A168" s="169">
        <f t="shared" si="35"/>
        <v>7</v>
      </c>
      <c r="B168" s="170">
        <v>2012602</v>
      </c>
      <c r="C168" s="171" t="s">
        <v>279</v>
      </c>
      <c r="D168" s="172">
        <v>0</v>
      </c>
      <c r="E168" s="172">
        <v>0</v>
      </c>
      <c r="F168" s="172">
        <v>0</v>
      </c>
      <c r="G168" s="172">
        <v>0</v>
      </c>
      <c r="H168" s="172">
        <v>0</v>
      </c>
      <c r="I168" s="175" t="str">
        <f t="shared" si="39"/>
        <v/>
      </c>
      <c r="J168" s="175" t="str">
        <f t="shared" si="40"/>
        <v/>
      </c>
      <c r="K168" s="161">
        <f t="shared" si="34"/>
        <v>0</v>
      </c>
      <c r="L168" s="174">
        <f t="shared" si="37"/>
        <v>0</v>
      </c>
      <c r="M168" s="173">
        <f t="shared" si="38"/>
        <v>0</v>
      </c>
    </row>
    <row r="169" spans="1:13" s="140" customFormat="1" ht="18" hidden="1" customHeight="1">
      <c r="A169" s="169">
        <f t="shared" si="35"/>
        <v>7</v>
      </c>
      <c r="B169" s="170">
        <v>2012603</v>
      </c>
      <c r="C169" s="171" t="s">
        <v>271</v>
      </c>
      <c r="D169" s="172">
        <v>0</v>
      </c>
      <c r="E169" s="172">
        <v>0</v>
      </c>
      <c r="F169" s="172">
        <v>0</v>
      </c>
      <c r="G169" s="172">
        <v>0</v>
      </c>
      <c r="H169" s="172">
        <v>6.36</v>
      </c>
      <c r="I169" s="31" t="str">
        <f t="shared" si="39"/>
        <v/>
      </c>
      <c r="J169" s="31">
        <f t="shared" si="40"/>
        <v>0</v>
      </c>
      <c r="K169" s="161">
        <f t="shared" si="34"/>
        <v>0</v>
      </c>
      <c r="L169" s="174">
        <f t="shared" si="37"/>
        <v>6.36</v>
      </c>
      <c r="M169" s="173">
        <f t="shared" si="38"/>
        <v>6.36</v>
      </c>
    </row>
    <row r="170" spans="1:13" s="140" customFormat="1" ht="18" hidden="1" customHeight="1">
      <c r="A170" s="169">
        <f t="shared" si="35"/>
        <v>7</v>
      </c>
      <c r="B170" s="170">
        <v>2012604</v>
      </c>
      <c r="C170" s="171" t="s">
        <v>358</v>
      </c>
      <c r="D170" s="172">
        <v>0</v>
      </c>
      <c r="E170" s="172">
        <v>0</v>
      </c>
      <c r="F170" s="172">
        <v>0</v>
      </c>
      <c r="G170" s="172">
        <v>0</v>
      </c>
      <c r="H170" s="172">
        <v>0</v>
      </c>
      <c r="I170" s="31" t="str">
        <f t="shared" si="39"/>
        <v/>
      </c>
      <c r="J170" s="31" t="str">
        <f t="shared" si="40"/>
        <v/>
      </c>
      <c r="K170" s="161">
        <f t="shared" si="34"/>
        <v>0</v>
      </c>
      <c r="L170" s="174">
        <f t="shared" si="37"/>
        <v>0</v>
      </c>
      <c r="M170" s="173">
        <f t="shared" si="38"/>
        <v>0</v>
      </c>
    </row>
    <row r="171" spans="1:13" s="140" customFormat="1" ht="18" hidden="1" customHeight="1">
      <c r="A171" s="169">
        <f t="shared" si="35"/>
        <v>7</v>
      </c>
      <c r="B171" s="170">
        <v>2012699</v>
      </c>
      <c r="C171" s="171" t="s">
        <v>359</v>
      </c>
      <c r="D171" s="172">
        <v>0</v>
      </c>
      <c r="E171" s="172">
        <v>0</v>
      </c>
      <c r="F171" s="172">
        <v>0</v>
      </c>
      <c r="G171" s="172">
        <v>0</v>
      </c>
      <c r="H171" s="172">
        <v>0</v>
      </c>
      <c r="I171" s="31" t="str">
        <f t="shared" si="39"/>
        <v/>
      </c>
      <c r="J171" s="31" t="str">
        <f t="shared" si="40"/>
        <v/>
      </c>
      <c r="K171" s="161">
        <f t="shared" si="34"/>
        <v>0</v>
      </c>
      <c r="L171" s="174">
        <f t="shared" si="37"/>
        <v>0</v>
      </c>
      <c r="M171" s="173">
        <f t="shared" si="38"/>
        <v>0</v>
      </c>
    </row>
    <row r="172" spans="1:13" s="140" customFormat="1" ht="18" customHeight="1">
      <c r="A172" s="169">
        <f t="shared" si="35"/>
        <v>5</v>
      </c>
      <c r="B172" s="170">
        <v>20128</v>
      </c>
      <c r="C172" s="171" t="s">
        <v>360</v>
      </c>
      <c r="D172" s="172">
        <v>406</v>
      </c>
      <c r="E172" s="172">
        <v>108</v>
      </c>
      <c r="F172" s="172">
        <v>108</v>
      </c>
      <c r="G172" s="172">
        <v>0</v>
      </c>
      <c r="H172" s="172">
        <v>122.56</v>
      </c>
      <c r="I172" s="51">
        <f t="shared" ref="I172:I173" si="45">IFERROR(E172/D172,"")*100</f>
        <v>26.6009852216749</v>
      </c>
      <c r="J172" s="51">
        <f t="shared" ref="J172:J173" si="46">IFERROR(E172/H172,"")*100</f>
        <v>88.120104438642301</v>
      </c>
      <c r="K172" s="161">
        <f t="shared" si="34"/>
        <v>622</v>
      </c>
      <c r="L172" s="174">
        <f t="shared" si="37"/>
        <v>744.56</v>
      </c>
      <c r="M172" s="173">
        <f t="shared" si="38"/>
        <v>636.55999999999995</v>
      </c>
    </row>
    <row r="173" spans="1:13" s="140" customFormat="1" ht="18" customHeight="1">
      <c r="A173" s="169">
        <f t="shared" si="35"/>
        <v>7</v>
      </c>
      <c r="B173" s="170">
        <v>2012801</v>
      </c>
      <c r="C173" s="171" t="s">
        <v>254</v>
      </c>
      <c r="D173" s="172">
        <v>381</v>
      </c>
      <c r="E173" s="172">
        <v>94</v>
      </c>
      <c r="F173" s="172">
        <v>94</v>
      </c>
      <c r="G173" s="172">
        <v>0</v>
      </c>
      <c r="H173" s="172">
        <v>105.22</v>
      </c>
      <c r="I173" s="51">
        <f t="shared" si="45"/>
        <v>24.671916010498698</v>
      </c>
      <c r="J173" s="51">
        <f t="shared" si="46"/>
        <v>89.3366280174872</v>
      </c>
      <c r="K173" s="161">
        <f t="shared" si="34"/>
        <v>569</v>
      </c>
      <c r="L173" s="174">
        <f t="shared" si="37"/>
        <v>674.22</v>
      </c>
      <c r="M173" s="173">
        <f t="shared" si="38"/>
        <v>580.22</v>
      </c>
    </row>
    <row r="174" spans="1:13" s="140" customFormat="1" ht="18" hidden="1" customHeight="1">
      <c r="A174" s="169">
        <f t="shared" si="35"/>
        <v>7</v>
      </c>
      <c r="B174" s="170">
        <v>2012802</v>
      </c>
      <c r="C174" s="171" t="s">
        <v>255</v>
      </c>
      <c r="D174" s="172">
        <v>0</v>
      </c>
      <c r="E174" s="172">
        <v>0</v>
      </c>
      <c r="F174" s="172">
        <v>0</v>
      </c>
      <c r="G174" s="172">
        <v>0</v>
      </c>
      <c r="H174" s="172">
        <v>0</v>
      </c>
      <c r="I174" s="31" t="str">
        <f t="shared" si="39"/>
        <v/>
      </c>
      <c r="J174" s="31" t="str">
        <f t="shared" si="40"/>
        <v/>
      </c>
      <c r="K174" s="161">
        <f t="shared" si="34"/>
        <v>0</v>
      </c>
      <c r="L174" s="174">
        <f t="shared" si="37"/>
        <v>0</v>
      </c>
      <c r="M174" s="173">
        <f t="shared" si="38"/>
        <v>0</v>
      </c>
    </row>
    <row r="175" spans="1:13" s="140" customFormat="1" ht="16.5" hidden="1">
      <c r="A175" s="169">
        <f t="shared" si="35"/>
        <v>7</v>
      </c>
      <c r="B175" s="170">
        <v>2012803</v>
      </c>
      <c r="C175" s="171" t="s">
        <v>256</v>
      </c>
      <c r="D175" s="172">
        <v>0</v>
      </c>
      <c r="E175" s="172">
        <v>0</v>
      </c>
      <c r="F175" s="172">
        <v>0</v>
      </c>
      <c r="G175" s="172">
        <v>0</v>
      </c>
      <c r="H175" s="172">
        <v>0</v>
      </c>
      <c r="I175" s="175" t="str">
        <f t="shared" si="39"/>
        <v/>
      </c>
      <c r="J175" s="175" t="str">
        <f t="shared" si="40"/>
        <v/>
      </c>
      <c r="K175" s="161">
        <f t="shared" si="34"/>
        <v>0</v>
      </c>
      <c r="L175" s="174">
        <f t="shared" si="37"/>
        <v>0</v>
      </c>
      <c r="M175" s="173">
        <f t="shared" si="38"/>
        <v>0</v>
      </c>
    </row>
    <row r="176" spans="1:13" s="140" customFormat="1" ht="16.5" hidden="1">
      <c r="A176" s="169">
        <f t="shared" si="35"/>
        <v>7</v>
      </c>
      <c r="B176" s="170">
        <v>2012804</v>
      </c>
      <c r="C176" s="171" t="s">
        <v>361</v>
      </c>
      <c r="D176" s="172">
        <v>0</v>
      </c>
      <c r="E176" s="172">
        <v>0</v>
      </c>
      <c r="F176" s="172">
        <v>0</v>
      </c>
      <c r="G176" s="172">
        <v>0</v>
      </c>
      <c r="H176" s="172">
        <v>0</v>
      </c>
      <c r="I176" s="175" t="str">
        <f t="shared" si="39"/>
        <v/>
      </c>
      <c r="J176" s="175" t="str">
        <f t="shared" si="40"/>
        <v/>
      </c>
      <c r="K176" s="161">
        <f t="shared" si="34"/>
        <v>0</v>
      </c>
      <c r="L176" s="174">
        <f t="shared" si="37"/>
        <v>0</v>
      </c>
      <c r="M176" s="173">
        <f t="shared" si="38"/>
        <v>0</v>
      </c>
    </row>
    <row r="177" spans="1:13" s="140" customFormat="1" ht="18" customHeight="1">
      <c r="A177" s="169">
        <f t="shared" si="35"/>
        <v>7</v>
      </c>
      <c r="B177" s="170">
        <v>2012850</v>
      </c>
      <c r="C177" s="171" t="s">
        <v>263</v>
      </c>
      <c r="D177" s="172">
        <v>25</v>
      </c>
      <c r="E177" s="172">
        <v>14</v>
      </c>
      <c r="F177" s="172">
        <v>14</v>
      </c>
      <c r="G177" s="172">
        <v>0</v>
      </c>
      <c r="H177" s="172">
        <v>17.34</v>
      </c>
      <c r="I177" s="51">
        <f>IFERROR(E177/D177,"")*100</f>
        <v>56</v>
      </c>
      <c r="J177" s="51">
        <f>IFERROR(E177/H177,"")*100</f>
        <v>80.738177623990794</v>
      </c>
      <c r="K177" s="161">
        <f t="shared" si="34"/>
        <v>53</v>
      </c>
      <c r="L177" s="174">
        <f t="shared" si="37"/>
        <v>70.34</v>
      </c>
      <c r="M177" s="173">
        <f t="shared" si="38"/>
        <v>56.34</v>
      </c>
    </row>
    <row r="178" spans="1:13" s="140" customFormat="1" ht="16.5" hidden="1">
      <c r="A178" s="169">
        <f t="shared" si="35"/>
        <v>7</v>
      </c>
      <c r="B178" s="170">
        <v>2012899</v>
      </c>
      <c r="C178" s="171" t="s">
        <v>362</v>
      </c>
      <c r="D178" s="172">
        <v>0</v>
      </c>
      <c r="E178" s="172">
        <v>0</v>
      </c>
      <c r="F178" s="172">
        <v>0</v>
      </c>
      <c r="G178" s="172">
        <v>0</v>
      </c>
      <c r="H178" s="172">
        <v>0</v>
      </c>
      <c r="I178" s="175" t="str">
        <f t="shared" si="39"/>
        <v/>
      </c>
      <c r="J178" s="175" t="str">
        <f t="shared" si="40"/>
        <v/>
      </c>
      <c r="K178" s="161">
        <f t="shared" si="34"/>
        <v>0</v>
      </c>
      <c r="L178" s="174">
        <f t="shared" si="37"/>
        <v>0</v>
      </c>
      <c r="M178" s="173">
        <f t="shared" si="38"/>
        <v>0</v>
      </c>
    </row>
    <row r="179" spans="1:13" s="140" customFormat="1" ht="18" customHeight="1">
      <c r="A179" s="169">
        <f t="shared" si="35"/>
        <v>5</v>
      </c>
      <c r="B179" s="170">
        <v>20129</v>
      </c>
      <c r="C179" s="171" t="s">
        <v>363</v>
      </c>
      <c r="D179" s="172">
        <v>1275</v>
      </c>
      <c r="E179" s="172">
        <v>916</v>
      </c>
      <c r="F179" s="172">
        <v>568.46230500000001</v>
      </c>
      <c r="G179" s="172">
        <v>347.53769499999999</v>
      </c>
      <c r="H179" s="172">
        <v>994.85</v>
      </c>
      <c r="I179" s="51">
        <f t="shared" ref="I179:I180" si="47">IFERROR(E179/D179,"")*100</f>
        <v>71.843137254902004</v>
      </c>
      <c r="J179" s="51">
        <f t="shared" ref="J179:J180" si="48">IFERROR(E179/H179,"")*100</f>
        <v>92.074182037493102</v>
      </c>
      <c r="K179" s="161">
        <f t="shared" si="34"/>
        <v>3107</v>
      </c>
      <c r="L179" s="174">
        <f t="shared" si="37"/>
        <v>4101.8500000000004</v>
      </c>
      <c r="M179" s="173">
        <f t="shared" si="38"/>
        <v>3185.85</v>
      </c>
    </row>
    <row r="180" spans="1:13" s="140" customFormat="1" ht="18" customHeight="1">
      <c r="A180" s="169">
        <f t="shared" si="35"/>
        <v>7</v>
      </c>
      <c r="B180" s="170">
        <v>2012901</v>
      </c>
      <c r="C180" s="171" t="s">
        <v>254</v>
      </c>
      <c r="D180" s="172">
        <v>809</v>
      </c>
      <c r="E180" s="172">
        <v>574</v>
      </c>
      <c r="F180" s="172">
        <v>236.89730499999999</v>
      </c>
      <c r="G180" s="172">
        <v>337.10269499999998</v>
      </c>
      <c r="H180" s="172">
        <v>741.23</v>
      </c>
      <c r="I180" s="51">
        <f t="shared" si="47"/>
        <v>70.951792336217594</v>
      </c>
      <c r="J180" s="51">
        <f t="shared" si="48"/>
        <v>77.438851638492807</v>
      </c>
      <c r="K180" s="161">
        <f t="shared" si="34"/>
        <v>1957</v>
      </c>
      <c r="L180" s="174">
        <f t="shared" si="37"/>
        <v>2698.23</v>
      </c>
      <c r="M180" s="173">
        <f t="shared" si="38"/>
        <v>2124.23</v>
      </c>
    </row>
    <row r="181" spans="1:13" s="140" customFormat="1" ht="18" hidden="1" customHeight="1">
      <c r="A181" s="169">
        <f t="shared" si="35"/>
        <v>7</v>
      </c>
      <c r="B181" s="170">
        <v>2012902</v>
      </c>
      <c r="C181" s="171" t="s">
        <v>255</v>
      </c>
      <c r="D181" s="172">
        <v>101</v>
      </c>
      <c r="E181" s="172">
        <v>0</v>
      </c>
      <c r="F181" s="172">
        <v>0</v>
      </c>
      <c r="G181" s="172">
        <v>0</v>
      </c>
      <c r="H181" s="172">
        <v>0</v>
      </c>
      <c r="I181" s="31">
        <f t="shared" si="39"/>
        <v>0</v>
      </c>
      <c r="J181" s="31" t="str">
        <f t="shared" si="40"/>
        <v/>
      </c>
      <c r="K181" s="161">
        <f t="shared" si="34"/>
        <v>101</v>
      </c>
      <c r="L181" s="174">
        <f t="shared" si="37"/>
        <v>101</v>
      </c>
      <c r="M181" s="173">
        <f t="shared" si="38"/>
        <v>101</v>
      </c>
    </row>
    <row r="182" spans="1:13" s="140" customFormat="1" ht="16.5" hidden="1">
      <c r="A182" s="169">
        <f t="shared" si="35"/>
        <v>7</v>
      </c>
      <c r="B182" s="170">
        <v>2012903</v>
      </c>
      <c r="C182" s="171" t="s">
        <v>256</v>
      </c>
      <c r="D182" s="172">
        <v>0</v>
      </c>
      <c r="E182" s="172">
        <v>0</v>
      </c>
      <c r="F182" s="172">
        <v>0</v>
      </c>
      <c r="G182" s="172">
        <v>0</v>
      </c>
      <c r="H182" s="172">
        <v>0</v>
      </c>
      <c r="I182" s="175" t="str">
        <f t="shared" si="39"/>
        <v/>
      </c>
      <c r="J182" s="175" t="str">
        <f t="shared" si="40"/>
        <v/>
      </c>
      <c r="K182" s="161">
        <f t="shared" si="34"/>
        <v>0</v>
      </c>
      <c r="L182" s="174">
        <f t="shared" si="37"/>
        <v>0</v>
      </c>
      <c r="M182" s="173">
        <f t="shared" si="38"/>
        <v>0</v>
      </c>
    </row>
    <row r="183" spans="1:13" s="140" customFormat="1" ht="16.5" hidden="1">
      <c r="A183" s="169">
        <f t="shared" si="35"/>
        <v>7</v>
      </c>
      <c r="B183" s="170">
        <v>2012906</v>
      </c>
      <c r="C183" s="171" t="s">
        <v>364</v>
      </c>
      <c r="D183" s="172">
        <v>0</v>
      </c>
      <c r="E183" s="172">
        <v>0</v>
      </c>
      <c r="F183" s="172">
        <v>0</v>
      </c>
      <c r="G183" s="172">
        <v>0</v>
      </c>
      <c r="H183" s="172"/>
      <c r="I183" s="175" t="str">
        <f t="shared" si="39"/>
        <v/>
      </c>
      <c r="J183" s="175" t="str">
        <f t="shared" si="40"/>
        <v/>
      </c>
      <c r="K183" s="161">
        <f t="shared" si="34"/>
        <v>0</v>
      </c>
      <c r="L183" s="174">
        <f t="shared" si="37"/>
        <v>0</v>
      </c>
      <c r="M183" s="173">
        <f t="shared" si="38"/>
        <v>0</v>
      </c>
    </row>
    <row r="184" spans="1:13" s="140" customFormat="1" ht="18" customHeight="1">
      <c r="A184" s="169">
        <f t="shared" si="35"/>
        <v>7</v>
      </c>
      <c r="B184" s="170">
        <v>2012950</v>
      </c>
      <c r="C184" s="171" t="s">
        <v>263</v>
      </c>
      <c r="D184" s="172">
        <v>125</v>
      </c>
      <c r="E184" s="172">
        <v>77</v>
      </c>
      <c r="F184" s="172">
        <v>77</v>
      </c>
      <c r="G184" s="172">
        <v>0</v>
      </c>
      <c r="H184" s="172">
        <v>94.07</v>
      </c>
      <c r="I184" s="51">
        <f t="shared" ref="I184:I187" si="49">IFERROR(E184/D184,"")*100</f>
        <v>61.6</v>
      </c>
      <c r="J184" s="51">
        <f t="shared" ref="J184:J187" si="50">IFERROR(E184/H184,"")*100</f>
        <v>81.853938556394198</v>
      </c>
      <c r="K184" s="161">
        <f t="shared" si="34"/>
        <v>279</v>
      </c>
      <c r="L184" s="174">
        <f t="shared" si="37"/>
        <v>373.07</v>
      </c>
      <c r="M184" s="173">
        <f t="shared" si="38"/>
        <v>296.07</v>
      </c>
    </row>
    <row r="185" spans="1:13" s="140" customFormat="1" ht="18" customHeight="1">
      <c r="A185" s="169">
        <f t="shared" si="35"/>
        <v>7</v>
      </c>
      <c r="B185" s="170">
        <v>2012999</v>
      </c>
      <c r="C185" s="171" t="s">
        <v>365</v>
      </c>
      <c r="D185" s="172">
        <v>240</v>
      </c>
      <c r="E185" s="172">
        <v>265</v>
      </c>
      <c r="F185" s="172">
        <v>254.565</v>
      </c>
      <c r="G185" s="172">
        <v>10.435</v>
      </c>
      <c r="H185" s="172">
        <v>159.55000000000001</v>
      </c>
      <c r="I185" s="51">
        <f t="shared" si="49"/>
        <v>110.416666666667</v>
      </c>
      <c r="J185" s="51">
        <f t="shared" si="50"/>
        <v>166.09213412723301</v>
      </c>
      <c r="K185" s="161">
        <f t="shared" si="34"/>
        <v>770</v>
      </c>
      <c r="L185" s="174">
        <f t="shared" si="37"/>
        <v>929.55</v>
      </c>
      <c r="M185" s="173">
        <f t="shared" si="38"/>
        <v>664.55</v>
      </c>
    </row>
    <row r="186" spans="1:13" s="140" customFormat="1" ht="18" customHeight="1">
      <c r="A186" s="169">
        <f t="shared" si="35"/>
        <v>5</v>
      </c>
      <c r="B186" s="170">
        <v>20131</v>
      </c>
      <c r="C186" s="171" t="s">
        <v>366</v>
      </c>
      <c r="D186" s="172">
        <v>4257</v>
      </c>
      <c r="E186" s="172">
        <v>1743</v>
      </c>
      <c r="F186" s="172">
        <v>624.67656999999997</v>
      </c>
      <c r="G186" s="172">
        <v>1118.3234299999999</v>
      </c>
      <c r="H186" s="172">
        <v>1650.14</v>
      </c>
      <c r="I186" s="51">
        <f t="shared" si="49"/>
        <v>40.944326990838597</v>
      </c>
      <c r="J186" s="51">
        <f t="shared" si="50"/>
        <v>105.627401311404</v>
      </c>
      <c r="K186" s="161">
        <f t="shared" si="34"/>
        <v>7743</v>
      </c>
      <c r="L186" s="174">
        <f t="shared" si="37"/>
        <v>9393.14</v>
      </c>
      <c r="M186" s="173">
        <f t="shared" si="38"/>
        <v>7650.14</v>
      </c>
    </row>
    <row r="187" spans="1:13" s="140" customFormat="1" ht="18" customHeight="1">
      <c r="A187" s="169">
        <f t="shared" si="35"/>
        <v>7</v>
      </c>
      <c r="B187" s="170">
        <v>2013101</v>
      </c>
      <c r="C187" s="171" t="s">
        <v>254</v>
      </c>
      <c r="D187" s="172">
        <v>2427</v>
      </c>
      <c r="E187" s="172">
        <v>1556</v>
      </c>
      <c r="F187" s="172">
        <v>437.67657000000003</v>
      </c>
      <c r="G187" s="172">
        <v>1118.3234299999999</v>
      </c>
      <c r="H187" s="172">
        <v>1389.57</v>
      </c>
      <c r="I187" s="51">
        <f t="shared" si="49"/>
        <v>64.112072517511294</v>
      </c>
      <c r="J187" s="51">
        <f t="shared" si="50"/>
        <v>111.97708643681101</v>
      </c>
      <c r="K187" s="161">
        <f t="shared" si="34"/>
        <v>5539</v>
      </c>
      <c r="L187" s="174">
        <f t="shared" si="37"/>
        <v>6928.57</v>
      </c>
      <c r="M187" s="173">
        <f t="shared" si="38"/>
        <v>5372.57</v>
      </c>
    </row>
    <row r="188" spans="1:13" s="140" customFormat="1" ht="18" hidden="1" customHeight="1">
      <c r="A188" s="169">
        <f t="shared" si="35"/>
        <v>7</v>
      </c>
      <c r="B188" s="170">
        <v>2013102</v>
      </c>
      <c r="C188" s="171" t="s">
        <v>255</v>
      </c>
      <c r="D188" s="172">
        <v>0</v>
      </c>
      <c r="E188" s="172">
        <v>0</v>
      </c>
      <c r="F188" s="172">
        <v>0</v>
      </c>
      <c r="G188" s="172">
        <v>0</v>
      </c>
      <c r="H188" s="172">
        <v>0</v>
      </c>
      <c r="I188" s="31" t="str">
        <f t="shared" si="39"/>
        <v/>
      </c>
      <c r="J188" s="31" t="str">
        <f t="shared" si="40"/>
        <v/>
      </c>
      <c r="K188" s="161">
        <f t="shared" si="34"/>
        <v>0</v>
      </c>
      <c r="L188" s="174">
        <f t="shared" si="37"/>
        <v>0</v>
      </c>
      <c r="M188" s="173">
        <f t="shared" si="38"/>
        <v>0</v>
      </c>
    </row>
    <row r="189" spans="1:13" s="140" customFormat="1" ht="16.5" hidden="1">
      <c r="A189" s="169">
        <f t="shared" si="35"/>
        <v>7</v>
      </c>
      <c r="B189" s="170">
        <v>2013103</v>
      </c>
      <c r="C189" s="171" t="s">
        <v>256</v>
      </c>
      <c r="D189" s="172">
        <v>0</v>
      </c>
      <c r="E189" s="172">
        <v>0</v>
      </c>
      <c r="F189" s="172">
        <v>0</v>
      </c>
      <c r="G189" s="172">
        <v>0</v>
      </c>
      <c r="H189" s="172">
        <v>0</v>
      </c>
      <c r="I189" s="175" t="str">
        <f t="shared" si="39"/>
        <v/>
      </c>
      <c r="J189" s="175" t="str">
        <f t="shared" si="40"/>
        <v/>
      </c>
      <c r="K189" s="161">
        <f t="shared" si="34"/>
        <v>0</v>
      </c>
      <c r="L189" s="174">
        <f t="shared" si="37"/>
        <v>0</v>
      </c>
      <c r="M189" s="173">
        <f t="shared" si="38"/>
        <v>0</v>
      </c>
    </row>
    <row r="190" spans="1:13" s="140" customFormat="1" ht="18" customHeight="1">
      <c r="A190" s="169">
        <f t="shared" si="35"/>
        <v>7</v>
      </c>
      <c r="B190" s="170">
        <v>2013105</v>
      </c>
      <c r="C190" s="171" t="s">
        <v>367</v>
      </c>
      <c r="D190" s="172">
        <v>1604</v>
      </c>
      <c r="E190" s="172">
        <v>39</v>
      </c>
      <c r="F190" s="172">
        <v>39</v>
      </c>
      <c r="G190" s="172">
        <v>0</v>
      </c>
      <c r="H190" s="172">
        <v>45</v>
      </c>
      <c r="I190" s="51">
        <f t="shared" ref="I190:I191" si="51">IFERROR(E190/D190,"")*100</f>
        <v>2.4314214463840398</v>
      </c>
      <c r="J190" s="51">
        <f t="shared" ref="J190:J191" si="52">IFERROR(E190/H190,"")*100</f>
        <v>86.6666666666667</v>
      </c>
      <c r="K190" s="161">
        <f t="shared" si="34"/>
        <v>1682</v>
      </c>
      <c r="L190" s="174">
        <f t="shared" si="37"/>
        <v>1727</v>
      </c>
      <c r="M190" s="173">
        <f t="shared" si="38"/>
        <v>1688</v>
      </c>
    </row>
    <row r="191" spans="1:13" s="140" customFormat="1" ht="18" customHeight="1">
      <c r="A191" s="169">
        <f t="shared" si="35"/>
        <v>7</v>
      </c>
      <c r="B191" s="170">
        <v>2013150</v>
      </c>
      <c r="C191" s="171" t="s">
        <v>263</v>
      </c>
      <c r="D191" s="172">
        <v>226</v>
      </c>
      <c r="E191" s="172">
        <v>148</v>
      </c>
      <c r="F191" s="172">
        <v>148</v>
      </c>
      <c r="G191" s="172">
        <v>0</v>
      </c>
      <c r="H191" s="172">
        <v>215.57</v>
      </c>
      <c r="I191" s="51">
        <f t="shared" si="51"/>
        <v>65.486725663716797</v>
      </c>
      <c r="J191" s="51">
        <f t="shared" si="52"/>
        <v>68.655193208702499</v>
      </c>
      <c r="K191" s="161">
        <f t="shared" si="34"/>
        <v>522</v>
      </c>
      <c r="L191" s="174">
        <f t="shared" si="37"/>
        <v>737.57</v>
      </c>
      <c r="M191" s="173">
        <f t="shared" si="38"/>
        <v>589.57000000000005</v>
      </c>
    </row>
    <row r="192" spans="1:13" s="140" customFormat="1" ht="18" hidden="1" customHeight="1">
      <c r="A192" s="169">
        <f t="shared" si="35"/>
        <v>7</v>
      </c>
      <c r="B192" s="170">
        <v>2013199</v>
      </c>
      <c r="C192" s="171" t="s">
        <v>368</v>
      </c>
      <c r="D192" s="172">
        <v>0</v>
      </c>
      <c r="E192" s="172">
        <v>0</v>
      </c>
      <c r="F192" s="172">
        <v>0</v>
      </c>
      <c r="G192" s="172">
        <v>0</v>
      </c>
      <c r="H192" s="172">
        <v>0</v>
      </c>
      <c r="I192" s="31" t="str">
        <f t="shared" si="39"/>
        <v/>
      </c>
      <c r="J192" s="31" t="str">
        <f t="shared" si="40"/>
        <v/>
      </c>
      <c r="K192" s="161">
        <f t="shared" si="34"/>
        <v>0</v>
      </c>
      <c r="L192" s="174">
        <f t="shared" si="37"/>
        <v>0</v>
      </c>
      <c r="M192" s="173">
        <f t="shared" si="38"/>
        <v>0</v>
      </c>
    </row>
    <row r="193" spans="1:13" s="140" customFormat="1" ht="18" customHeight="1">
      <c r="A193" s="169">
        <f t="shared" si="35"/>
        <v>5</v>
      </c>
      <c r="B193" s="170">
        <v>20132</v>
      </c>
      <c r="C193" s="171" t="s">
        <v>369</v>
      </c>
      <c r="D193" s="172">
        <v>1450</v>
      </c>
      <c r="E193" s="172">
        <v>886</v>
      </c>
      <c r="F193" s="172">
        <v>508.291563</v>
      </c>
      <c r="G193" s="172">
        <v>377.708437</v>
      </c>
      <c r="H193" s="172">
        <v>870.57</v>
      </c>
      <c r="I193" s="51">
        <f t="shared" ref="I193:I194" si="53">IFERROR(E193/D193,"")*100</f>
        <v>61.1034482758621</v>
      </c>
      <c r="J193" s="51">
        <f t="shared" ref="J193:J194" si="54">IFERROR(E193/H193,"")*100</f>
        <v>101.77240198950101</v>
      </c>
      <c r="K193" s="161">
        <f t="shared" si="34"/>
        <v>3222</v>
      </c>
      <c r="L193" s="174">
        <f t="shared" si="37"/>
        <v>4092.57</v>
      </c>
      <c r="M193" s="173">
        <f t="shared" si="38"/>
        <v>3206.57</v>
      </c>
    </row>
    <row r="194" spans="1:13" s="140" customFormat="1" ht="18" customHeight="1">
      <c r="A194" s="169">
        <f t="shared" si="35"/>
        <v>7</v>
      </c>
      <c r="B194" s="170">
        <v>2013201</v>
      </c>
      <c r="C194" s="171" t="s">
        <v>254</v>
      </c>
      <c r="D194" s="172">
        <v>1360</v>
      </c>
      <c r="E194" s="172">
        <v>849</v>
      </c>
      <c r="F194" s="172">
        <v>471.291563</v>
      </c>
      <c r="G194" s="172">
        <v>377.708437</v>
      </c>
      <c r="H194" s="172">
        <v>802.26</v>
      </c>
      <c r="I194" s="51">
        <f t="shared" si="53"/>
        <v>62.426470588235297</v>
      </c>
      <c r="J194" s="51">
        <f t="shared" si="54"/>
        <v>105.826041432952</v>
      </c>
      <c r="K194" s="161">
        <f t="shared" si="34"/>
        <v>3058</v>
      </c>
      <c r="L194" s="174">
        <f t="shared" si="37"/>
        <v>3860.26</v>
      </c>
      <c r="M194" s="173">
        <f t="shared" si="38"/>
        <v>3011.26</v>
      </c>
    </row>
    <row r="195" spans="1:13" s="140" customFormat="1" ht="18" hidden="1" customHeight="1">
      <c r="A195" s="169">
        <f t="shared" si="35"/>
        <v>7</v>
      </c>
      <c r="B195" s="170">
        <v>2013202</v>
      </c>
      <c r="C195" s="171" t="s">
        <v>255</v>
      </c>
      <c r="D195" s="172">
        <v>23</v>
      </c>
      <c r="E195" s="172">
        <v>0</v>
      </c>
      <c r="F195" s="172">
        <v>0</v>
      </c>
      <c r="G195" s="172">
        <v>0</v>
      </c>
      <c r="H195" s="172">
        <v>0</v>
      </c>
      <c r="I195" s="31">
        <f t="shared" si="39"/>
        <v>0</v>
      </c>
      <c r="J195" s="31" t="str">
        <f t="shared" si="40"/>
        <v/>
      </c>
      <c r="K195" s="161">
        <f t="shared" si="34"/>
        <v>23</v>
      </c>
      <c r="L195" s="174">
        <f t="shared" si="37"/>
        <v>23</v>
      </c>
      <c r="M195" s="173">
        <f t="shared" si="38"/>
        <v>23</v>
      </c>
    </row>
    <row r="196" spans="1:13" s="140" customFormat="1" ht="16.5" hidden="1">
      <c r="A196" s="169">
        <f t="shared" si="35"/>
        <v>7</v>
      </c>
      <c r="B196" s="170">
        <v>2013203</v>
      </c>
      <c r="C196" s="171" t="s">
        <v>256</v>
      </c>
      <c r="D196" s="172">
        <v>0</v>
      </c>
      <c r="E196" s="172">
        <v>0</v>
      </c>
      <c r="F196" s="172">
        <v>0</v>
      </c>
      <c r="G196" s="172">
        <v>0</v>
      </c>
      <c r="H196" s="172">
        <v>0</v>
      </c>
      <c r="I196" s="175" t="str">
        <f t="shared" si="39"/>
        <v/>
      </c>
      <c r="J196" s="175" t="str">
        <f t="shared" si="40"/>
        <v/>
      </c>
      <c r="K196" s="161">
        <f t="shared" si="34"/>
        <v>0</v>
      </c>
      <c r="L196" s="174">
        <f t="shared" si="37"/>
        <v>0</v>
      </c>
      <c r="M196" s="173">
        <f t="shared" si="38"/>
        <v>0</v>
      </c>
    </row>
    <row r="197" spans="1:13" s="140" customFormat="1" ht="16.5" hidden="1">
      <c r="A197" s="169">
        <f t="shared" si="35"/>
        <v>7</v>
      </c>
      <c r="B197" s="170">
        <v>2013204</v>
      </c>
      <c r="C197" s="171" t="s">
        <v>370</v>
      </c>
      <c r="D197" s="172">
        <v>0</v>
      </c>
      <c r="E197" s="172">
        <v>0</v>
      </c>
      <c r="F197" s="172">
        <v>0</v>
      </c>
      <c r="G197" s="172">
        <v>0</v>
      </c>
      <c r="H197" s="172"/>
      <c r="I197" s="175" t="str">
        <f t="shared" si="39"/>
        <v/>
      </c>
      <c r="J197" s="175" t="str">
        <f t="shared" si="40"/>
        <v/>
      </c>
      <c r="K197" s="161">
        <f t="shared" si="34"/>
        <v>0</v>
      </c>
      <c r="L197" s="174">
        <f t="shared" si="37"/>
        <v>0</v>
      </c>
      <c r="M197" s="173">
        <f t="shared" si="38"/>
        <v>0</v>
      </c>
    </row>
    <row r="198" spans="1:13" s="140" customFormat="1" ht="18" customHeight="1">
      <c r="A198" s="169">
        <f t="shared" si="35"/>
        <v>7</v>
      </c>
      <c r="B198" s="170">
        <v>2013250</v>
      </c>
      <c r="C198" s="171" t="s">
        <v>263</v>
      </c>
      <c r="D198" s="172">
        <v>57</v>
      </c>
      <c r="E198" s="172">
        <v>37</v>
      </c>
      <c r="F198" s="172">
        <v>37</v>
      </c>
      <c r="G198" s="172">
        <v>0</v>
      </c>
      <c r="H198" s="172">
        <v>55.31</v>
      </c>
      <c r="I198" s="51">
        <f>IFERROR(E198/D198,"")*100</f>
        <v>64.912280701754398</v>
      </c>
      <c r="J198" s="51">
        <f>IFERROR(E198/H198,"")*100</f>
        <v>66.895678900741302</v>
      </c>
      <c r="K198" s="161">
        <f t="shared" ref="K198:K261" si="55">D198+E198+F198+G198</f>
        <v>131</v>
      </c>
      <c r="L198" s="174">
        <f t="shared" si="37"/>
        <v>186.31</v>
      </c>
      <c r="M198" s="173">
        <f t="shared" si="38"/>
        <v>149.31</v>
      </c>
    </row>
    <row r="199" spans="1:13" s="140" customFormat="1" ht="18" hidden="1" customHeight="1">
      <c r="A199" s="169">
        <f t="shared" ref="A199:A262" si="56">LEN(B199)</f>
        <v>7</v>
      </c>
      <c r="B199" s="170">
        <v>2013299</v>
      </c>
      <c r="C199" s="171" t="s">
        <v>371</v>
      </c>
      <c r="D199" s="172">
        <v>10</v>
      </c>
      <c r="E199" s="172">
        <v>0</v>
      </c>
      <c r="F199" s="172">
        <v>0</v>
      </c>
      <c r="G199" s="172">
        <v>0</v>
      </c>
      <c r="H199" s="172">
        <v>13</v>
      </c>
      <c r="I199" s="31">
        <f t="shared" ref="I199:I261" si="57">IFERROR(E199/D199,"")</f>
        <v>0</v>
      </c>
      <c r="J199" s="31">
        <f t="shared" ref="J199:J261" si="58">IFERROR(E199/H199,"")</f>
        <v>0</v>
      </c>
      <c r="K199" s="161">
        <f t="shared" si="55"/>
        <v>10</v>
      </c>
      <c r="L199" s="174">
        <f t="shared" ref="L199:L262" si="59">D199+E199+F199+G199+H199</f>
        <v>23</v>
      </c>
      <c r="M199" s="173">
        <f t="shared" ref="M199:M262" si="60">D199+E199+H199</f>
        <v>23</v>
      </c>
    </row>
    <row r="200" spans="1:13" s="140" customFormat="1" ht="18" customHeight="1">
      <c r="A200" s="169">
        <f t="shared" si="56"/>
        <v>5</v>
      </c>
      <c r="B200" s="170">
        <v>20133</v>
      </c>
      <c r="C200" s="171" t="s">
        <v>372</v>
      </c>
      <c r="D200" s="172">
        <v>1070</v>
      </c>
      <c r="E200" s="172">
        <v>670</v>
      </c>
      <c r="F200" s="172">
        <v>351.171291</v>
      </c>
      <c r="G200" s="172">
        <v>318.828709</v>
      </c>
      <c r="H200" s="172">
        <v>799.02</v>
      </c>
      <c r="I200" s="51">
        <f t="shared" ref="I200:I201" si="61">IFERROR(E200/D200,"")*100</f>
        <v>62.616822429906499</v>
      </c>
      <c r="J200" s="51">
        <f t="shared" ref="J200:J201" si="62">IFERROR(E200/H200,"")*100</f>
        <v>83.852719581487307</v>
      </c>
      <c r="K200" s="161">
        <f t="shared" si="55"/>
        <v>2410</v>
      </c>
      <c r="L200" s="174">
        <f t="shared" si="59"/>
        <v>3209.02</v>
      </c>
      <c r="M200" s="173">
        <f t="shared" si="60"/>
        <v>2539.02</v>
      </c>
    </row>
    <row r="201" spans="1:13" s="140" customFormat="1" ht="18" customHeight="1">
      <c r="A201" s="169">
        <f t="shared" si="56"/>
        <v>7</v>
      </c>
      <c r="B201" s="170">
        <v>2013301</v>
      </c>
      <c r="C201" s="171" t="s">
        <v>254</v>
      </c>
      <c r="D201" s="172">
        <v>772</v>
      </c>
      <c r="E201" s="172">
        <v>471</v>
      </c>
      <c r="F201" s="172">
        <v>152.171291</v>
      </c>
      <c r="G201" s="172">
        <v>318.828709</v>
      </c>
      <c r="H201" s="172">
        <v>571.39</v>
      </c>
      <c r="I201" s="51">
        <f t="shared" si="61"/>
        <v>61.010362694300497</v>
      </c>
      <c r="J201" s="51">
        <f t="shared" si="62"/>
        <v>82.4305640630743</v>
      </c>
      <c r="K201" s="161">
        <f t="shared" si="55"/>
        <v>1714</v>
      </c>
      <c r="L201" s="174">
        <f t="shared" si="59"/>
        <v>2285.39</v>
      </c>
      <c r="M201" s="173">
        <f t="shared" si="60"/>
        <v>1814.39</v>
      </c>
    </row>
    <row r="202" spans="1:13" s="140" customFormat="1" ht="18" hidden="1" customHeight="1">
      <c r="A202" s="169">
        <f t="shared" si="56"/>
        <v>7</v>
      </c>
      <c r="B202" s="170">
        <v>2013302</v>
      </c>
      <c r="C202" s="171" t="s">
        <v>255</v>
      </c>
      <c r="D202" s="172">
        <v>0</v>
      </c>
      <c r="E202" s="172">
        <v>0</v>
      </c>
      <c r="F202" s="172">
        <v>0</v>
      </c>
      <c r="G202" s="172">
        <v>0</v>
      </c>
      <c r="H202" s="172">
        <v>0</v>
      </c>
      <c r="I202" s="31" t="str">
        <f t="shared" si="57"/>
        <v/>
      </c>
      <c r="J202" s="31" t="str">
        <f t="shared" si="58"/>
        <v/>
      </c>
      <c r="K202" s="161">
        <f t="shared" si="55"/>
        <v>0</v>
      </c>
      <c r="L202" s="174">
        <f t="shared" si="59"/>
        <v>0</v>
      </c>
      <c r="M202" s="173">
        <f t="shared" si="60"/>
        <v>0</v>
      </c>
    </row>
    <row r="203" spans="1:13" s="140" customFormat="1" ht="16.5" hidden="1">
      <c r="A203" s="169">
        <f t="shared" si="56"/>
        <v>7</v>
      </c>
      <c r="B203" s="170">
        <v>2013303</v>
      </c>
      <c r="C203" s="171" t="s">
        <v>256</v>
      </c>
      <c r="D203" s="172">
        <v>0</v>
      </c>
      <c r="E203" s="172">
        <v>0</v>
      </c>
      <c r="F203" s="172">
        <v>0</v>
      </c>
      <c r="G203" s="172">
        <v>0</v>
      </c>
      <c r="H203" s="172">
        <v>0</v>
      </c>
      <c r="I203" s="175" t="str">
        <f t="shared" si="57"/>
        <v/>
      </c>
      <c r="J203" s="175" t="str">
        <f t="shared" si="58"/>
        <v/>
      </c>
      <c r="K203" s="161">
        <f t="shared" si="55"/>
        <v>0</v>
      </c>
      <c r="L203" s="174">
        <f t="shared" si="59"/>
        <v>0</v>
      </c>
      <c r="M203" s="173">
        <f t="shared" si="60"/>
        <v>0</v>
      </c>
    </row>
    <row r="204" spans="1:13" s="140" customFormat="1" ht="18" customHeight="1">
      <c r="A204" s="169">
        <f t="shared" si="56"/>
        <v>7</v>
      </c>
      <c r="B204" s="170">
        <v>2013350</v>
      </c>
      <c r="C204" s="171" t="s">
        <v>263</v>
      </c>
      <c r="D204" s="172">
        <v>298</v>
      </c>
      <c r="E204" s="172">
        <v>199</v>
      </c>
      <c r="F204" s="172">
        <v>199</v>
      </c>
      <c r="G204" s="172">
        <v>0</v>
      </c>
      <c r="H204" s="172">
        <v>223.63</v>
      </c>
      <c r="I204" s="51">
        <f>IFERROR(E204/D204,"")*100</f>
        <v>66.778523489932894</v>
      </c>
      <c r="J204" s="51">
        <f>IFERROR(E204/H204,"")*100</f>
        <v>88.986271967088499</v>
      </c>
      <c r="K204" s="161">
        <f t="shared" si="55"/>
        <v>696</v>
      </c>
      <c r="L204" s="174">
        <f t="shared" si="59"/>
        <v>919.63</v>
      </c>
      <c r="M204" s="173">
        <f t="shared" si="60"/>
        <v>720.63</v>
      </c>
    </row>
    <row r="205" spans="1:13" s="140" customFormat="1" ht="18" hidden="1" customHeight="1">
      <c r="A205" s="169">
        <f t="shared" si="56"/>
        <v>7</v>
      </c>
      <c r="B205" s="170">
        <v>2013399</v>
      </c>
      <c r="C205" s="171" t="s">
        <v>373</v>
      </c>
      <c r="D205" s="172">
        <v>0</v>
      </c>
      <c r="E205" s="172">
        <v>0</v>
      </c>
      <c r="F205" s="172">
        <v>0</v>
      </c>
      <c r="G205" s="172">
        <v>0</v>
      </c>
      <c r="H205" s="172">
        <v>4</v>
      </c>
      <c r="I205" s="31" t="str">
        <f t="shared" si="57"/>
        <v/>
      </c>
      <c r="J205" s="31">
        <f t="shared" si="58"/>
        <v>0</v>
      </c>
      <c r="K205" s="161">
        <f t="shared" si="55"/>
        <v>0</v>
      </c>
      <c r="L205" s="174">
        <f t="shared" si="59"/>
        <v>4</v>
      </c>
      <c r="M205" s="173">
        <f t="shared" si="60"/>
        <v>4</v>
      </c>
    </row>
    <row r="206" spans="1:13" s="140" customFormat="1" ht="18" customHeight="1">
      <c r="A206" s="169">
        <f t="shared" si="56"/>
        <v>5</v>
      </c>
      <c r="B206" s="170">
        <v>20134</v>
      </c>
      <c r="C206" s="171" t="s">
        <v>374</v>
      </c>
      <c r="D206" s="172">
        <v>314</v>
      </c>
      <c r="E206" s="172">
        <v>203</v>
      </c>
      <c r="F206" s="172">
        <v>163.710566</v>
      </c>
      <c r="G206" s="172">
        <v>39.289434</v>
      </c>
      <c r="H206" s="172">
        <v>278.02</v>
      </c>
      <c r="I206" s="51">
        <f t="shared" ref="I206:I207" si="63">IFERROR(E206/D206,"")*100</f>
        <v>64.649681528662398</v>
      </c>
      <c r="J206" s="51">
        <f t="shared" ref="J206:J207" si="64">IFERROR(E206/H206,"")*100</f>
        <v>73.016329760448897</v>
      </c>
      <c r="K206" s="161">
        <f t="shared" si="55"/>
        <v>720</v>
      </c>
      <c r="L206" s="174">
        <f t="shared" si="59"/>
        <v>998.02</v>
      </c>
      <c r="M206" s="173">
        <f t="shared" si="60"/>
        <v>795.02</v>
      </c>
    </row>
    <row r="207" spans="1:13" s="140" customFormat="1" ht="18" customHeight="1">
      <c r="A207" s="169">
        <f t="shared" si="56"/>
        <v>7</v>
      </c>
      <c r="B207" s="170">
        <v>2013401</v>
      </c>
      <c r="C207" s="171" t="s">
        <v>254</v>
      </c>
      <c r="D207" s="172">
        <v>267</v>
      </c>
      <c r="E207" s="172">
        <v>161</v>
      </c>
      <c r="F207" s="172">
        <v>135.27596600000001</v>
      </c>
      <c r="G207" s="172">
        <v>25.724034</v>
      </c>
      <c r="H207" s="172">
        <v>197.29</v>
      </c>
      <c r="I207" s="51">
        <f t="shared" si="63"/>
        <v>60.299625468164798</v>
      </c>
      <c r="J207" s="51">
        <f t="shared" si="64"/>
        <v>81.6057580211871</v>
      </c>
      <c r="K207" s="161">
        <f t="shared" si="55"/>
        <v>589</v>
      </c>
      <c r="L207" s="174">
        <f t="shared" si="59"/>
        <v>786.29</v>
      </c>
      <c r="M207" s="173">
        <f t="shared" si="60"/>
        <v>625.29</v>
      </c>
    </row>
    <row r="208" spans="1:13" s="140" customFormat="1" ht="18" hidden="1" customHeight="1">
      <c r="A208" s="169">
        <f t="shared" si="56"/>
        <v>7</v>
      </c>
      <c r="B208" s="170">
        <v>2013402</v>
      </c>
      <c r="C208" s="171" t="s">
        <v>255</v>
      </c>
      <c r="D208" s="172">
        <v>0</v>
      </c>
      <c r="E208" s="172">
        <v>0</v>
      </c>
      <c r="F208" s="172">
        <v>0</v>
      </c>
      <c r="G208" s="172">
        <v>0</v>
      </c>
      <c r="H208" s="172">
        <v>0</v>
      </c>
      <c r="I208" s="31" t="str">
        <f t="shared" si="57"/>
        <v/>
      </c>
      <c r="J208" s="31" t="str">
        <f t="shared" si="58"/>
        <v/>
      </c>
      <c r="K208" s="161">
        <f t="shared" si="55"/>
        <v>0</v>
      </c>
      <c r="L208" s="174">
        <f t="shared" si="59"/>
        <v>0</v>
      </c>
      <c r="M208" s="173">
        <f t="shared" si="60"/>
        <v>0</v>
      </c>
    </row>
    <row r="209" spans="1:13" s="140" customFormat="1" ht="16.5" hidden="1">
      <c r="A209" s="169">
        <f t="shared" si="56"/>
        <v>7</v>
      </c>
      <c r="B209" s="170">
        <v>2013403</v>
      </c>
      <c r="C209" s="171" t="s">
        <v>256</v>
      </c>
      <c r="D209" s="172">
        <v>0</v>
      </c>
      <c r="E209" s="172">
        <v>0</v>
      </c>
      <c r="F209" s="172">
        <v>0</v>
      </c>
      <c r="G209" s="172">
        <v>0</v>
      </c>
      <c r="H209" s="172">
        <v>0</v>
      </c>
      <c r="I209" s="175" t="str">
        <f t="shared" si="57"/>
        <v/>
      </c>
      <c r="J209" s="175" t="str">
        <f t="shared" si="58"/>
        <v/>
      </c>
      <c r="K209" s="161">
        <f t="shared" si="55"/>
        <v>0</v>
      </c>
      <c r="L209" s="174">
        <f t="shared" si="59"/>
        <v>0</v>
      </c>
      <c r="M209" s="173">
        <f t="shared" si="60"/>
        <v>0</v>
      </c>
    </row>
    <row r="210" spans="1:13" s="140" customFormat="1" ht="18" customHeight="1">
      <c r="A210" s="169">
        <f t="shared" si="56"/>
        <v>7</v>
      </c>
      <c r="B210" s="170">
        <v>2013404</v>
      </c>
      <c r="C210" s="171" t="s">
        <v>375</v>
      </c>
      <c r="D210" s="172">
        <v>0</v>
      </c>
      <c r="E210" s="172">
        <v>14</v>
      </c>
      <c r="F210" s="172">
        <v>0</v>
      </c>
      <c r="G210" s="172">
        <v>13.5654</v>
      </c>
      <c r="H210" s="172">
        <v>50</v>
      </c>
      <c r="I210" s="51"/>
      <c r="J210" s="51">
        <f>IFERROR(E210/H210,"")*100</f>
        <v>28</v>
      </c>
      <c r="K210" s="161">
        <f t="shared" si="55"/>
        <v>27.5654</v>
      </c>
      <c r="L210" s="174">
        <f t="shared" si="59"/>
        <v>77.565399999999997</v>
      </c>
      <c r="M210" s="173">
        <f t="shared" si="60"/>
        <v>64</v>
      </c>
    </row>
    <row r="211" spans="1:13" s="140" customFormat="1" ht="16.5" hidden="1">
      <c r="A211" s="169">
        <f t="shared" si="56"/>
        <v>7</v>
      </c>
      <c r="B211" s="170">
        <v>2013405</v>
      </c>
      <c r="C211" s="171" t="s">
        <v>376</v>
      </c>
      <c r="D211" s="172">
        <v>0</v>
      </c>
      <c r="E211" s="172">
        <v>0</v>
      </c>
      <c r="F211" s="172">
        <v>0</v>
      </c>
      <c r="G211" s="172">
        <v>0</v>
      </c>
      <c r="H211" s="172"/>
      <c r="I211" s="175" t="str">
        <f t="shared" si="57"/>
        <v/>
      </c>
      <c r="J211" s="175" t="str">
        <f t="shared" si="58"/>
        <v/>
      </c>
      <c r="K211" s="161">
        <f t="shared" si="55"/>
        <v>0</v>
      </c>
      <c r="L211" s="174">
        <f t="shared" si="59"/>
        <v>0</v>
      </c>
      <c r="M211" s="173">
        <f t="shared" si="60"/>
        <v>0</v>
      </c>
    </row>
    <row r="212" spans="1:13" s="140" customFormat="1" ht="18" customHeight="1">
      <c r="A212" s="169">
        <f t="shared" si="56"/>
        <v>7</v>
      </c>
      <c r="B212" s="170">
        <v>2013450</v>
      </c>
      <c r="C212" s="171" t="s">
        <v>263</v>
      </c>
      <c r="D212" s="172">
        <v>45</v>
      </c>
      <c r="E212" s="172">
        <v>28</v>
      </c>
      <c r="F212" s="172">
        <v>28</v>
      </c>
      <c r="G212" s="172">
        <v>0</v>
      </c>
      <c r="H212" s="172">
        <v>30.73</v>
      </c>
      <c r="I212" s="51">
        <f>IFERROR(E212/D212,"")*100</f>
        <v>62.2222222222222</v>
      </c>
      <c r="J212" s="51">
        <f>IFERROR(E212/H212,"")*100</f>
        <v>91.116173120728902</v>
      </c>
      <c r="K212" s="161">
        <f t="shared" si="55"/>
        <v>101</v>
      </c>
      <c r="L212" s="174">
        <f t="shared" si="59"/>
        <v>131.72999999999999</v>
      </c>
      <c r="M212" s="173">
        <f t="shared" si="60"/>
        <v>103.73</v>
      </c>
    </row>
    <row r="213" spans="1:13" s="140" customFormat="1" ht="16.5" hidden="1">
      <c r="A213" s="169">
        <f t="shared" si="56"/>
        <v>7</v>
      </c>
      <c r="B213" s="170">
        <v>2013499</v>
      </c>
      <c r="C213" s="171" t="s">
        <v>377</v>
      </c>
      <c r="D213" s="172">
        <v>0</v>
      </c>
      <c r="E213" s="172">
        <v>0</v>
      </c>
      <c r="F213" s="172">
        <v>0</v>
      </c>
      <c r="G213" s="172">
        <v>0</v>
      </c>
      <c r="H213" s="172">
        <v>0</v>
      </c>
      <c r="I213" s="175" t="str">
        <f t="shared" si="57"/>
        <v/>
      </c>
      <c r="J213" s="175" t="str">
        <f t="shared" si="58"/>
        <v/>
      </c>
      <c r="K213" s="161">
        <f t="shared" si="55"/>
        <v>0</v>
      </c>
      <c r="L213" s="174">
        <f t="shared" si="59"/>
        <v>0</v>
      </c>
      <c r="M213" s="173">
        <f t="shared" si="60"/>
        <v>0</v>
      </c>
    </row>
    <row r="214" spans="1:13" s="140" customFormat="1" ht="16.5" hidden="1">
      <c r="A214" s="169">
        <f t="shared" si="56"/>
        <v>5</v>
      </c>
      <c r="B214" s="170">
        <v>20135</v>
      </c>
      <c r="C214" s="171" t="s">
        <v>378</v>
      </c>
      <c r="D214" s="172">
        <v>0</v>
      </c>
      <c r="E214" s="172">
        <v>0</v>
      </c>
      <c r="F214" s="172">
        <v>0</v>
      </c>
      <c r="G214" s="172">
        <v>0</v>
      </c>
      <c r="H214" s="172">
        <v>0</v>
      </c>
      <c r="I214" s="175" t="str">
        <f t="shared" si="57"/>
        <v/>
      </c>
      <c r="J214" s="175" t="str">
        <f t="shared" si="58"/>
        <v/>
      </c>
      <c r="K214" s="161">
        <f t="shared" si="55"/>
        <v>0</v>
      </c>
      <c r="L214" s="174">
        <f t="shared" si="59"/>
        <v>0</v>
      </c>
      <c r="M214" s="173">
        <f t="shared" si="60"/>
        <v>0</v>
      </c>
    </row>
    <row r="215" spans="1:13" s="140" customFormat="1" ht="16.5" hidden="1">
      <c r="A215" s="169">
        <f t="shared" si="56"/>
        <v>7</v>
      </c>
      <c r="B215" s="170">
        <v>2013501</v>
      </c>
      <c r="C215" s="171" t="s">
        <v>301</v>
      </c>
      <c r="D215" s="172">
        <v>0</v>
      </c>
      <c r="E215" s="172">
        <v>0</v>
      </c>
      <c r="F215" s="172">
        <v>0</v>
      </c>
      <c r="G215" s="172">
        <v>0</v>
      </c>
      <c r="H215" s="172">
        <v>0</v>
      </c>
      <c r="I215" s="175" t="str">
        <f t="shared" si="57"/>
        <v/>
      </c>
      <c r="J215" s="175" t="str">
        <f t="shared" si="58"/>
        <v/>
      </c>
      <c r="K215" s="161">
        <f t="shared" si="55"/>
        <v>0</v>
      </c>
      <c r="L215" s="174">
        <f t="shared" si="59"/>
        <v>0</v>
      </c>
      <c r="M215" s="173">
        <f t="shared" si="60"/>
        <v>0</v>
      </c>
    </row>
    <row r="216" spans="1:13" s="140" customFormat="1" ht="16.5" hidden="1">
      <c r="A216" s="169">
        <f t="shared" si="56"/>
        <v>7</v>
      </c>
      <c r="B216" s="170">
        <v>2013502</v>
      </c>
      <c r="C216" s="171" t="s">
        <v>279</v>
      </c>
      <c r="D216" s="172">
        <v>0</v>
      </c>
      <c r="E216" s="172">
        <v>0</v>
      </c>
      <c r="F216" s="172">
        <v>0</v>
      </c>
      <c r="G216" s="172">
        <v>0</v>
      </c>
      <c r="H216" s="172">
        <v>0</v>
      </c>
      <c r="I216" s="175" t="str">
        <f t="shared" si="57"/>
        <v/>
      </c>
      <c r="J216" s="175" t="str">
        <f t="shared" si="58"/>
        <v/>
      </c>
      <c r="K216" s="161">
        <f t="shared" si="55"/>
        <v>0</v>
      </c>
      <c r="L216" s="174">
        <f t="shared" si="59"/>
        <v>0</v>
      </c>
      <c r="M216" s="173">
        <f t="shared" si="60"/>
        <v>0</v>
      </c>
    </row>
    <row r="217" spans="1:13" s="140" customFormat="1" ht="16.5" hidden="1">
      <c r="A217" s="169">
        <f t="shared" si="56"/>
        <v>7</v>
      </c>
      <c r="B217" s="170">
        <v>2013503</v>
      </c>
      <c r="C217" s="171" t="s">
        <v>256</v>
      </c>
      <c r="D217" s="172">
        <v>0</v>
      </c>
      <c r="E217" s="172">
        <v>0</v>
      </c>
      <c r="F217" s="172">
        <v>0</v>
      </c>
      <c r="G217" s="172">
        <v>0</v>
      </c>
      <c r="H217" s="172">
        <v>0</v>
      </c>
      <c r="I217" s="175" t="str">
        <f t="shared" si="57"/>
        <v/>
      </c>
      <c r="J217" s="175" t="str">
        <f t="shared" si="58"/>
        <v/>
      </c>
      <c r="K217" s="161">
        <f t="shared" si="55"/>
        <v>0</v>
      </c>
      <c r="L217" s="174">
        <f t="shared" si="59"/>
        <v>0</v>
      </c>
      <c r="M217" s="173">
        <f t="shared" si="60"/>
        <v>0</v>
      </c>
    </row>
    <row r="218" spans="1:13" s="140" customFormat="1" ht="16.5" hidden="1">
      <c r="A218" s="169">
        <f t="shared" si="56"/>
        <v>7</v>
      </c>
      <c r="B218" s="170">
        <v>2013550</v>
      </c>
      <c r="C218" s="171" t="s">
        <v>308</v>
      </c>
      <c r="D218" s="172">
        <v>0</v>
      </c>
      <c r="E218" s="172">
        <v>0</v>
      </c>
      <c r="F218" s="172">
        <v>0</v>
      </c>
      <c r="G218" s="172">
        <v>0</v>
      </c>
      <c r="H218" s="172">
        <v>0</v>
      </c>
      <c r="I218" s="175" t="str">
        <f t="shared" si="57"/>
        <v/>
      </c>
      <c r="J218" s="175" t="str">
        <f t="shared" si="58"/>
        <v/>
      </c>
      <c r="K218" s="161">
        <f t="shared" si="55"/>
        <v>0</v>
      </c>
      <c r="L218" s="174">
        <f t="shared" si="59"/>
        <v>0</v>
      </c>
      <c r="M218" s="173">
        <f t="shared" si="60"/>
        <v>0</v>
      </c>
    </row>
    <row r="219" spans="1:13" s="140" customFormat="1" ht="16.5" hidden="1">
      <c r="A219" s="169">
        <f t="shared" si="56"/>
        <v>7</v>
      </c>
      <c r="B219" s="170">
        <v>2013599</v>
      </c>
      <c r="C219" s="171" t="s">
        <v>379</v>
      </c>
      <c r="D219" s="172">
        <v>0</v>
      </c>
      <c r="E219" s="172">
        <v>0</v>
      </c>
      <c r="F219" s="172">
        <v>0</v>
      </c>
      <c r="G219" s="172">
        <v>0</v>
      </c>
      <c r="H219" s="172">
        <v>0</v>
      </c>
      <c r="I219" s="175" t="str">
        <f t="shared" si="57"/>
        <v/>
      </c>
      <c r="J219" s="175" t="str">
        <f t="shared" si="58"/>
        <v/>
      </c>
      <c r="K219" s="161">
        <f t="shared" si="55"/>
        <v>0</v>
      </c>
      <c r="L219" s="174">
        <f t="shared" si="59"/>
        <v>0</v>
      </c>
      <c r="M219" s="173">
        <f t="shared" si="60"/>
        <v>0</v>
      </c>
    </row>
    <row r="220" spans="1:13" s="140" customFormat="1" ht="18" customHeight="1">
      <c r="A220" s="169">
        <f t="shared" si="56"/>
        <v>5</v>
      </c>
      <c r="B220" s="170">
        <v>20136</v>
      </c>
      <c r="C220" s="171" t="s">
        <v>380</v>
      </c>
      <c r="D220" s="172">
        <v>99</v>
      </c>
      <c r="E220" s="172">
        <v>49</v>
      </c>
      <c r="F220" s="172">
        <v>49</v>
      </c>
      <c r="G220" s="172">
        <v>0</v>
      </c>
      <c r="H220" s="172">
        <v>278.77</v>
      </c>
      <c r="I220" s="51">
        <f t="shared" ref="I220:I221" si="65">IFERROR(E220/D220,"")*100</f>
        <v>49.494949494949502</v>
      </c>
      <c r="J220" s="51">
        <f t="shared" ref="J220:J221" si="66">IFERROR(E220/H220,"")*100</f>
        <v>17.577214190910102</v>
      </c>
      <c r="K220" s="161">
        <f t="shared" si="55"/>
        <v>197</v>
      </c>
      <c r="L220" s="174">
        <f t="shared" si="59"/>
        <v>475.77</v>
      </c>
      <c r="M220" s="173">
        <f t="shared" si="60"/>
        <v>426.77</v>
      </c>
    </row>
    <row r="221" spans="1:13" s="140" customFormat="1" ht="18" customHeight="1">
      <c r="A221" s="169">
        <f t="shared" si="56"/>
        <v>7</v>
      </c>
      <c r="B221" s="170">
        <v>2013601</v>
      </c>
      <c r="C221" s="171" t="s">
        <v>254</v>
      </c>
      <c r="D221" s="172">
        <v>92</v>
      </c>
      <c r="E221" s="172">
        <v>49</v>
      </c>
      <c r="F221" s="172">
        <v>49</v>
      </c>
      <c r="G221" s="172">
        <v>0</v>
      </c>
      <c r="H221" s="172">
        <v>257.77</v>
      </c>
      <c r="I221" s="51">
        <f t="shared" si="65"/>
        <v>53.260869565217398</v>
      </c>
      <c r="J221" s="51">
        <f t="shared" si="66"/>
        <v>19.009194242929699</v>
      </c>
      <c r="K221" s="161">
        <f t="shared" si="55"/>
        <v>190</v>
      </c>
      <c r="L221" s="174">
        <f t="shared" si="59"/>
        <v>447.77</v>
      </c>
      <c r="M221" s="173">
        <f t="shared" si="60"/>
        <v>398.77</v>
      </c>
    </row>
    <row r="222" spans="1:13" s="140" customFormat="1" ht="18" hidden="1" customHeight="1">
      <c r="A222" s="169">
        <f t="shared" si="56"/>
        <v>7</v>
      </c>
      <c r="B222" s="170">
        <v>2013602</v>
      </c>
      <c r="C222" s="171" t="s">
        <v>255</v>
      </c>
      <c r="D222" s="172">
        <v>7</v>
      </c>
      <c r="E222" s="172">
        <v>0</v>
      </c>
      <c r="F222" s="172">
        <v>0</v>
      </c>
      <c r="G222" s="172">
        <v>0</v>
      </c>
      <c r="H222" s="172">
        <v>0</v>
      </c>
      <c r="I222" s="31">
        <f t="shared" si="57"/>
        <v>0</v>
      </c>
      <c r="J222" s="31" t="str">
        <f t="shared" si="58"/>
        <v/>
      </c>
      <c r="K222" s="161">
        <f t="shared" si="55"/>
        <v>7</v>
      </c>
      <c r="L222" s="174">
        <f t="shared" si="59"/>
        <v>7</v>
      </c>
      <c r="M222" s="173">
        <f t="shared" si="60"/>
        <v>7</v>
      </c>
    </row>
    <row r="223" spans="1:13" s="140" customFormat="1" ht="16.5" hidden="1">
      <c r="A223" s="169">
        <f t="shared" si="56"/>
        <v>7</v>
      </c>
      <c r="B223" s="170">
        <v>2013603</v>
      </c>
      <c r="C223" s="171" t="s">
        <v>256</v>
      </c>
      <c r="D223" s="172">
        <v>0</v>
      </c>
      <c r="E223" s="172">
        <v>0</v>
      </c>
      <c r="F223" s="172">
        <v>0</v>
      </c>
      <c r="G223" s="172">
        <v>0</v>
      </c>
      <c r="H223" s="172">
        <v>0</v>
      </c>
      <c r="I223" s="175" t="str">
        <f t="shared" si="57"/>
        <v/>
      </c>
      <c r="J223" s="175" t="str">
        <f t="shared" si="58"/>
        <v/>
      </c>
      <c r="K223" s="161">
        <f t="shared" si="55"/>
        <v>0</v>
      </c>
      <c r="L223" s="174">
        <f t="shared" si="59"/>
        <v>0</v>
      </c>
      <c r="M223" s="173">
        <f t="shared" si="60"/>
        <v>0</v>
      </c>
    </row>
    <row r="224" spans="1:13" s="140" customFormat="1" ht="18" hidden="1" customHeight="1">
      <c r="A224" s="169">
        <f t="shared" si="56"/>
        <v>7</v>
      </c>
      <c r="B224" s="170">
        <v>2013650</v>
      </c>
      <c r="C224" s="171" t="s">
        <v>263</v>
      </c>
      <c r="D224" s="172">
        <v>0</v>
      </c>
      <c r="E224" s="172">
        <v>0</v>
      </c>
      <c r="F224" s="172">
        <v>0</v>
      </c>
      <c r="G224" s="172">
        <v>0</v>
      </c>
      <c r="H224" s="172">
        <v>21</v>
      </c>
      <c r="I224" s="31" t="str">
        <f t="shared" si="57"/>
        <v/>
      </c>
      <c r="J224" s="31">
        <f t="shared" si="58"/>
        <v>0</v>
      </c>
      <c r="K224" s="161">
        <f t="shared" si="55"/>
        <v>0</v>
      </c>
      <c r="L224" s="174">
        <f t="shared" si="59"/>
        <v>21</v>
      </c>
      <c r="M224" s="173">
        <f t="shared" si="60"/>
        <v>21</v>
      </c>
    </row>
    <row r="225" spans="1:13" s="140" customFormat="1" ht="16.5" hidden="1">
      <c r="A225" s="169">
        <f t="shared" si="56"/>
        <v>7</v>
      </c>
      <c r="B225" s="170">
        <v>2013699</v>
      </c>
      <c r="C225" s="171" t="s">
        <v>381</v>
      </c>
      <c r="D225" s="172">
        <v>0</v>
      </c>
      <c r="E225" s="172">
        <v>0</v>
      </c>
      <c r="F225" s="172">
        <v>0</v>
      </c>
      <c r="G225" s="172">
        <v>0</v>
      </c>
      <c r="H225" s="172">
        <v>0</v>
      </c>
      <c r="I225" s="175" t="str">
        <f t="shared" si="57"/>
        <v/>
      </c>
      <c r="J225" s="175" t="str">
        <f t="shared" si="58"/>
        <v/>
      </c>
      <c r="K225" s="161">
        <f t="shared" si="55"/>
        <v>0</v>
      </c>
      <c r="L225" s="174">
        <f t="shared" si="59"/>
        <v>0</v>
      </c>
      <c r="M225" s="173">
        <f t="shared" si="60"/>
        <v>0</v>
      </c>
    </row>
    <row r="226" spans="1:13" s="140" customFormat="1" ht="16.5" hidden="1">
      <c r="A226" s="169">
        <f t="shared" si="56"/>
        <v>5</v>
      </c>
      <c r="B226" s="170">
        <v>20137</v>
      </c>
      <c r="C226" s="171" t="s">
        <v>382</v>
      </c>
      <c r="D226" s="172">
        <v>0</v>
      </c>
      <c r="E226" s="172">
        <v>0</v>
      </c>
      <c r="F226" s="172">
        <v>0</v>
      </c>
      <c r="G226" s="172">
        <v>0</v>
      </c>
      <c r="H226" s="172"/>
      <c r="I226" s="175" t="str">
        <f t="shared" si="57"/>
        <v/>
      </c>
      <c r="J226" s="175" t="str">
        <f t="shared" si="58"/>
        <v/>
      </c>
      <c r="K226" s="161">
        <f t="shared" si="55"/>
        <v>0</v>
      </c>
      <c r="L226" s="174">
        <f t="shared" si="59"/>
        <v>0</v>
      </c>
      <c r="M226" s="173">
        <f t="shared" si="60"/>
        <v>0</v>
      </c>
    </row>
    <row r="227" spans="1:13" s="140" customFormat="1" ht="16.5" hidden="1">
      <c r="A227" s="169">
        <f t="shared" si="56"/>
        <v>7</v>
      </c>
      <c r="B227" s="170">
        <v>2013701</v>
      </c>
      <c r="C227" s="171" t="s">
        <v>301</v>
      </c>
      <c r="D227" s="172">
        <v>0</v>
      </c>
      <c r="E227" s="172">
        <v>0</v>
      </c>
      <c r="F227" s="172">
        <v>0</v>
      </c>
      <c r="G227" s="172">
        <v>0</v>
      </c>
      <c r="H227" s="172"/>
      <c r="I227" s="175" t="str">
        <f t="shared" si="57"/>
        <v/>
      </c>
      <c r="J227" s="175" t="str">
        <f t="shared" si="58"/>
        <v/>
      </c>
      <c r="K227" s="161">
        <f t="shared" si="55"/>
        <v>0</v>
      </c>
      <c r="L227" s="174">
        <f t="shared" si="59"/>
        <v>0</v>
      </c>
      <c r="M227" s="173">
        <f t="shared" si="60"/>
        <v>0</v>
      </c>
    </row>
    <row r="228" spans="1:13" s="140" customFormat="1" ht="16.5" hidden="1">
      <c r="A228" s="169">
        <f t="shared" si="56"/>
        <v>7</v>
      </c>
      <c r="B228" s="170">
        <v>2013702</v>
      </c>
      <c r="C228" s="171" t="s">
        <v>279</v>
      </c>
      <c r="D228" s="172">
        <v>0</v>
      </c>
      <c r="E228" s="172">
        <v>0</v>
      </c>
      <c r="F228" s="172">
        <v>0</v>
      </c>
      <c r="G228" s="172">
        <v>0</v>
      </c>
      <c r="H228" s="172"/>
      <c r="I228" s="175" t="str">
        <f t="shared" si="57"/>
        <v/>
      </c>
      <c r="J228" s="175" t="str">
        <f t="shared" si="58"/>
        <v/>
      </c>
      <c r="K228" s="161">
        <f t="shared" si="55"/>
        <v>0</v>
      </c>
      <c r="L228" s="174">
        <f t="shared" si="59"/>
        <v>0</v>
      </c>
      <c r="M228" s="173">
        <f t="shared" si="60"/>
        <v>0</v>
      </c>
    </row>
    <row r="229" spans="1:13" s="140" customFormat="1" ht="16.5" hidden="1">
      <c r="A229" s="169">
        <f t="shared" si="56"/>
        <v>7</v>
      </c>
      <c r="B229" s="170">
        <v>2013703</v>
      </c>
      <c r="C229" s="171" t="s">
        <v>256</v>
      </c>
      <c r="D229" s="172">
        <v>0</v>
      </c>
      <c r="E229" s="172">
        <v>0</v>
      </c>
      <c r="F229" s="172">
        <v>0</v>
      </c>
      <c r="G229" s="172">
        <v>0</v>
      </c>
      <c r="H229" s="172"/>
      <c r="I229" s="175" t="str">
        <f t="shared" si="57"/>
        <v/>
      </c>
      <c r="J229" s="175" t="str">
        <f t="shared" si="58"/>
        <v/>
      </c>
      <c r="K229" s="161">
        <f t="shared" si="55"/>
        <v>0</v>
      </c>
      <c r="L229" s="174">
        <f t="shared" si="59"/>
        <v>0</v>
      </c>
      <c r="M229" s="173">
        <f t="shared" si="60"/>
        <v>0</v>
      </c>
    </row>
    <row r="230" spans="1:13" s="140" customFormat="1" ht="16.5" hidden="1">
      <c r="A230" s="169">
        <f t="shared" si="56"/>
        <v>7</v>
      </c>
      <c r="B230" s="170">
        <v>2013750</v>
      </c>
      <c r="C230" s="171" t="s">
        <v>308</v>
      </c>
      <c r="D230" s="172">
        <v>0</v>
      </c>
      <c r="E230" s="172">
        <v>0</v>
      </c>
      <c r="F230" s="172">
        <v>0</v>
      </c>
      <c r="G230" s="172">
        <v>0</v>
      </c>
      <c r="H230" s="172"/>
      <c r="I230" s="175" t="str">
        <f t="shared" si="57"/>
        <v/>
      </c>
      <c r="J230" s="175" t="str">
        <f t="shared" si="58"/>
        <v/>
      </c>
      <c r="K230" s="161">
        <f t="shared" si="55"/>
        <v>0</v>
      </c>
      <c r="L230" s="174">
        <f t="shared" si="59"/>
        <v>0</v>
      </c>
      <c r="M230" s="173">
        <f t="shared" si="60"/>
        <v>0</v>
      </c>
    </row>
    <row r="231" spans="1:13" s="140" customFormat="1" ht="16.5" hidden="1">
      <c r="A231" s="169">
        <f t="shared" si="56"/>
        <v>7</v>
      </c>
      <c r="B231" s="170">
        <v>2013799</v>
      </c>
      <c r="C231" s="171" t="s">
        <v>383</v>
      </c>
      <c r="D231" s="172">
        <v>0</v>
      </c>
      <c r="E231" s="172">
        <v>0</v>
      </c>
      <c r="F231" s="172">
        <v>0</v>
      </c>
      <c r="G231" s="172">
        <v>0</v>
      </c>
      <c r="H231" s="172"/>
      <c r="I231" s="175" t="str">
        <f t="shared" si="57"/>
        <v/>
      </c>
      <c r="J231" s="175" t="str">
        <f t="shared" si="58"/>
        <v/>
      </c>
      <c r="K231" s="161">
        <f t="shared" si="55"/>
        <v>0</v>
      </c>
      <c r="L231" s="174">
        <f t="shared" si="59"/>
        <v>0</v>
      </c>
      <c r="M231" s="173">
        <f t="shared" si="60"/>
        <v>0</v>
      </c>
    </row>
    <row r="232" spans="1:13" s="140" customFormat="1" ht="18" customHeight="1">
      <c r="A232" s="169">
        <f t="shared" si="56"/>
        <v>5</v>
      </c>
      <c r="B232" s="170">
        <v>20138</v>
      </c>
      <c r="C232" s="171" t="s">
        <v>384</v>
      </c>
      <c r="D232" s="172">
        <v>3308</v>
      </c>
      <c r="E232" s="172">
        <v>1913</v>
      </c>
      <c r="F232" s="172">
        <v>1869.7629999999999</v>
      </c>
      <c r="G232" s="172">
        <v>43.237000000000002</v>
      </c>
      <c r="H232" s="172">
        <v>129.56</v>
      </c>
      <c r="I232" s="51">
        <f t="shared" ref="I232:I233" si="67">IFERROR(E232/D232,"")*100</f>
        <v>57.829504232164503</v>
      </c>
      <c r="J232" s="51">
        <f t="shared" ref="J232" si="68">IFERROR(E232/H232,"")*100</f>
        <v>1476.5359678913201</v>
      </c>
      <c r="K232" s="161">
        <f t="shared" si="55"/>
        <v>7134</v>
      </c>
      <c r="L232" s="174">
        <f t="shared" si="59"/>
        <v>7263.56</v>
      </c>
      <c r="M232" s="173">
        <f t="shared" si="60"/>
        <v>5350.56</v>
      </c>
    </row>
    <row r="233" spans="1:13" s="140" customFormat="1" ht="16.5">
      <c r="A233" s="169">
        <f t="shared" si="56"/>
        <v>7</v>
      </c>
      <c r="B233" s="170">
        <v>2013801</v>
      </c>
      <c r="C233" s="171" t="s">
        <v>301</v>
      </c>
      <c r="D233" s="172">
        <v>2997</v>
      </c>
      <c r="E233" s="172">
        <v>1609</v>
      </c>
      <c r="F233" s="172">
        <v>1609</v>
      </c>
      <c r="G233" s="172">
        <v>0</v>
      </c>
      <c r="H233" s="172"/>
      <c r="I233" s="51">
        <f t="shared" si="67"/>
        <v>53.687020353686997</v>
      </c>
      <c r="J233" s="51"/>
      <c r="K233" s="161">
        <f t="shared" si="55"/>
        <v>6215</v>
      </c>
      <c r="L233" s="174">
        <f t="shared" si="59"/>
        <v>6215</v>
      </c>
      <c r="M233" s="173">
        <f t="shared" si="60"/>
        <v>4606</v>
      </c>
    </row>
    <row r="234" spans="1:13" s="140" customFormat="1" ht="16.5" hidden="1">
      <c r="A234" s="169">
        <f t="shared" si="56"/>
        <v>7</v>
      </c>
      <c r="B234" s="170">
        <v>2013802</v>
      </c>
      <c r="C234" s="171" t="s">
        <v>279</v>
      </c>
      <c r="D234" s="172">
        <v>0</v>
      </c>
      <c r="E234" s="172">
        <v>0</v>
      </c>
      <c r="F234" s="172">
        <v>0</v>
      </c>
      <c r="G234" s="172">
        <v>0</v>
      </c>
      <c r="H234" s="172"/>
      <c r="I234" s="175" t="str">
        <f t="shared" si="57"/>
        <v/>
      </c>
      <c r="J234" s="175" t="str">
        <f t="shared" si="58"/>
        <v/>
      </c>
      <c r="K234" s="161">
        <f t="shared" si="55"/>
        <v>0</v>
      </c>
      <c r="L234" s="174">
        <f t="shared" si="59"/>
        <v>0</v>
      </c>
      <c r="M234" s="173">
        <f t="shared" si="60"/>
        <v>0</v>
      </c>
    </row>
    <row r="235" spans="1:13" s="140" customFormat="1" ht="16.5" hidden="1">
      <c r="A235" s="169">
        <f t="shared" si="56"/>
        <v>7</v>
      </c>
      <c r="B235" s="170">
        <v>2013803</v>
      </c>
      <c r="C235" s="171" t="s">
        <v>256</v>
      </c>
      <c r="D235" s="172">
        <v>0</v>
      </c>
      <c r="E235" s="172">
        <v>0</v>
      </c>
      <c r="F235" s="172">
        <v>0</v>
      </c>
      <c r="G235" s="172">
        <v>0</v>
      </c>
      <c r="H235" s="172"/>
      <c r="I235" s="175" t="str">
        <f t="shared" si="57"/>
        <v/>
      </c>
      <c r="J235" s="175" t="str">
        <f t="shared" si="58"/>
        <v/>
      </c>
      <c r="K235" s="161">
        <f t="shared" si="55"/>
        <v>0</v>
      </c>
      <c r="L235" s="174">
        <f t="shared" si="59"/>
        <v>0</v>
      </c>
      <c r="M235" s="173">
        <f t="shared" si="60"/>
        <v>0</v>
      </c>
    </row>
    <row r="236" spans="1:13" s="140" customFormat="1" ht="16.5">
      <c r="A236" s="169">
        <f t="shared" si="56"/>
        <v>7</v>
      </c>
      <c r="B236" s="170">
        <v>2013804</v>
      </c>
      <c r="C236" s="171" t="s">
        <v>385</v>
      </c>
      <c r="D236" s="172">
        <v>57</v>
      </c>
      <c r="E236" s="172">
        <v>57</v>
      </c>
      <c r="F236" s="172">
        <v>57</v>
      </c>
      <c r="G236" s="172">
        <v>0</v>
      </c>
      <c r="H236" s="172"/>
      <c r="I236" s="51">
        <f>IFERROR(E236/D236,"")*100</f>
        <v>100</v>
      </c>
      <c r="J236" s="51"/>
      <c r="K236" s="161">
        <f t="shared" si="55"/>
        <v>171</v>
      </c>
      <c r="L236" s="174">
        <f t="shared" si="59"/>
        <v>171</v>
      </c>
      <c r="M236" s="173">
        <f t="shared" si="60"/>
        <v>114</v>
      </c>
    </row>
    <row r="237" spans="1:13" s="140" customFormat="1" ht="16.5" hidden="1">
      <c r="A237" s="169">
        <f t="shared" si="56"/>
        <v>7</v>
      </c>
      <c r="B237" s="170">
        <v>2013805</v>
      </c>
      <c r="C237" s="171" t="s">
        <v>386</v>
      </c>
      <c r="D237" s="172">
        <v>0</v>
      </c>
      <c r="E237" s="172">
        <v>0</v>
      </c>
      <c r="F237" s="172">
        <v>0</v>
      </c>
      <c r="G237" s="172">
        <v>0</v>
      </c>
      <c r="H237" s="172"/>
      <c r="I237" s="175" t="str">
        <f t="shared" si="57"/>
        <v/>
      </c>
      <c r="J237" s="175" t="str">
        <f t="shared" si="58"/>
        <v/>
      </c>
      <c r="K237" s="161">
        <f t="shared" si="55"/>
        <v>0</v>
      </c>
      <c r="L237" s="174">
        <f t="shared" si="59"/>
        <v>0</v>
      </c>
      <c r="M237" s="173">
        <f t="shared" si="60"/>
        <v>0</v>
      </c>
    </row>
    <row r="238" spans="1:13" s="140" customFormat="1" ht="16.5" hidden="1">
      <c r="A238" s="169">
        <f t="shared" si="56"/>
        <v>7</v>
      </c>
      <c r="B238" s="170">
        <v>2013806</v>
      </c>
      <c r="C238" s="171" t="s">
        <v>387</v>
      </c>
      <c r="D238" s="172">
        <v>0</v>
      </c>
      <c r="E238" s="172">
        <v>0</v>
      </c>
      <c r="F238" s="172">
        <v>0</v>
      </c>
      <c r="G238" s="172">
        <v>0</v>
      </c>
      <c r="H238" s="172"/>
      <c r="I238" s="175" t="str">
        <f t="shared" si="57"/>
        <v/>
      </c>
      <c r="J238" s="175" t="str">
        <f t="shared" si="58"/>
        <v/>
      </c>
      <c r="K238" s="161">
        <f t="shared" si="55"/>
        <v>0</v>
      </c>
      <c r="L238" s="174">
        <f t="shared" si="59"/>
        <v>0</v>
      </c>
      <c r="M238" s="173">
        <f t="shared" si="60"/>
        <v>0</v>
      </c>
    </row>
    <row r="239" spans="1:13" s="140" customFormat="1" ht="16.5" hidden="1">
      <c r="A239" s="169">
        <f t="shared" si="56"/>
        <v>7</v>
      </c>
      <c r="B239" s="170">
        <v>2013807</v>
      </c>
      <c r="C239" s="171" t="s">
        <v>388</v>
      </c>
      <c r="D239" s="172">
        <v>0</v>
      </c>
      <c r="E239" s="172">
        <v>0</v>
      </c>
      <c r="F239" s="172">
        <v>0</v>
      </c>
      <c r="G239" s="172">
        <v>0</v>
      </c>
      <c r="H239" s="172"/>
      <c r="I239" s="175" t="str">
        <f t="shared" si="57"/>
        <v/>
      </c>
      <c r="J239" s="175" t="str">
        <f t="shared" si="58"/>
        <v/>
      </c>
      <c r="K239" s="161">
        <f t="shared" si="55"/>
        <v>0</v>
      </c>
      <c r="L239" s="174">
        <f t="shared" si="59"/>
        <v>0</v>
      </c>
      <c r="M239" s="173">
        <f t="shared" si="60"/>
        <v>0</v>
      </c>
    </row>
    <row r="240" spans="1:13" s="140" customFormat="1" ht="16.5" hidden="1">
      <c r="A240" s="169">
        <f t="shared" si="56"/>
        <v>7</v>
      </c>
      <c r="B240" s="170">
        <v>2013808</v>
      </c>
      <c r="C240" s="171" t="s">
        <v>307</v>
      </c>
      <c r="D240" s="172">
        <v>0</v>
      </c>
      <c r="E240" s="172">
        <v>0</v>
      </c>
      <c r="F240" s="172">
        <v>0</v>
      </c>
      <c r="G240" s="172">
        <v>0</v>
      </c>
      <c r="H240" s="172"/>
      <c r="I240" s="175" t="str">
        <f t="shared" si="57"/>
        <v/>
      </c>
      <c r="J240" s="175" t="str">
        <f t="shared" si="58"/>
        <v/>
      </c>
      <c r="K240" s="161">
        <f t="shared" si="55"/>
        <v>0</v>
      </c>
      <c r="L240" s="174">
        <f t="shared" si="59"/>
        <v>0</v>
      </c>
      <c r="M240" s="173">
        <f t="shared" si="60"/>
        <v>0</v>
      </c>
    </row>
    <row r="241" spans="1:13" s="140" customFormat="1" ht="16.5" hidden="1">
      <c r="A241" s="169">
        <f t="shared" si="56"/>
        <v>7</v>
      </c>
      <c r="B241" s="170">
        <v>2013809</v>
      </c>
      <c r="C241" s="171" t="s">
        <v>389</v>
      </c>
      <c r="D241" s="172">
        <v>0</v>
      </c>
      <c r="E241" s="172">
        <v>0</v>
      </c>
      <c r="F241" s="172">
        <v>0</v>
      </c>
      <c r="G241" s="172">
        <v>0</v>
      </c>
      <c r="H241" s="172"/>
      <c r="I241" s="175" t="str">
        <f t="shared" si="57"/>
        <v/>
      </c>
      <c r="J241" s="175" t="str">
        <f t="shared" si="58"/>
        <v/>
      </c>
      <c r="K241" s="161">
        <f t="shared" si="55"/>
        <v>0</v>
      </c>
      <c r="L241" s="174">
        <f t="shared" si="59"/>
        <v>0</v>
      </c>
      <c r="M241" s="173">
        <f t="shared" si="60"/>
        <v>0</v>
      </c>
    </row>
    <row r="242" spans="1:13" s="140" customFormat="1" ht="16.5" hidden="1">
      <c r="A242" s="169">
        <f t="shared" si="56"/>
        <v>7</v>
      </c>
      <c r="B242" s="170">
        <v>2013810</v>
      </c>
      <c r="C242" s="171" t="s">
        <v>390</v>
      </c>
      <c r="D242" s="172">
        <v>0</v>
      </c>
      <c r="E242" s="172">
        <v>0</v>
      </c>
      <c r="F242" s="172">
        <v>0</v>
      </c>
      <c r="G242" s="172">
        <v>0</v>
      </c>
      <c r="H242" s="172"/>
      <c r="I242" s="175" t="str">
        <f t="shared" si="57"/>
        <v/>
      </c>
      <c r="J242" s="175" t="str">
        <f t="shared" si="58"/>
        <v/>
      </c>
      <c r="K242" s="161">
        <f t="shared" si="55"/>
        <v>0</v>
      </c>
      <c r="L242" s="174">
        <f t="shared" si="59"/>
        <v>0</v>
      </c>
      <c r="M242" s="173">
        <f t="shared" si="60"/>
        <v>0</v>
      </c>
    </row>
    <row r="243" spans="1:13" s="140" customFormat="1" ht="16.5" hidden="1">
      <c r="A243" s="169">
        <f t="shared" si="56"/>
        <v>7</v>
      </c>
      <c r="B243" s="170">
        <v>2013811</v>
      </c>
      <c r="C243" s="171" t="s">
        <v>391</v>
      </c>
      <c r="D243" s="172">
        <v>0</v>
      </c>
      <c r="E243" s="172">
        <v>0</v>
      </c>
      <c r="F243" s="172">
        <v>0</v>
      </c>
      <c r="G243" s="172">
        <v>0</v>
      </c>
      <c r="H243" s="172"/>
      <c r="I243" s="175" t="str">
        <f t="shared" si="57"/>
        <v/>
      </c>
      <c r="J243" s="175" t="str">
        <f t="shared" si="58"/>
        <v/>
      </c>
      <c r="K243" s="161">
        <f t="shared" si="55"/>
        <v>0</v>
      </c>
      <c r="L243" s="174">
        <f t="shared" si="59"/>
        <v>0</v>
      </c>
      <c r="M243" s="173">
        <f t="shared" si="60"/>
        <v>0</v>
      </c>
    </row>
    <row r="244" spans="1:13" s="140" customFormat="1" ht="16.5">
      <c r="A244" s="169">
        <f t="shared" si="56"/>
        <v>7</v>
      </c>
      <c r="B244" s="170">
        <v>2013812</v>
      </c>
      <c r="C244" s="171" t="s">
        <v>392</v>
      </c>
      <c r="D244" s="172">
        <v>0</v>
      </c>
      <c r="E244" s="172">
        <v>28</v>
      </c>
      <c r="F244" s="172">
        <v>28</v>
      </c>
      <c r="G244" s="172">
        <v>0</v>
      </c>
      <c r="H244" s="172"/>
      <c r="I244" s="51"/>
      <c r="J244" s="51"/>
      <c r="K244" s="161">
        <f t="shared" si="55"/>
        <v>56</v>
      </c>
      <c r="L244" s="174">
        <f t="shared" si="59"/>
        <v>56</v>
      </c>
      <c r="M244" s="173">
        <f t="shared" si="60"/>
        <v>28</v>
      </c>
    </row>
    <row r="245" spans="1:13" s="140" customFormat="1" ht="16.5" hidden="1">
      <c r="A245" s="169">
        <f t="shared" si="56"/>
        <v>7</v>
      </c>
      <c r="B245" s="170">
        <v>2013813</v>
      </c>
      <c r="C245" s="171" t="s">
        <v>393</v>
      </c>
      <c r="D245" s="172">
        <v>0</v>
      </c>
      <c r="E245" s="172">
        <v>0</v>
      </c>
      <c r="F245" s="172">
        <v>0</v>
      </c>
      <c r="G245" s="172">
        <v>0</v>
      </c>
      <c r="H245" s="172"/>
      <c r="I245" s="175" t="str">
        <f t="shared" si="57"/>
        <v/>
      </c>
      <c r="J245" s="175" t="str">
        <f t="shared" si="58"/>
        <v/>
      </c>
      <c r="K245" s="161">
        <f t="shared" si="55"/>
        <v>0</v>
      </c>
      <c r="L245" s="174">
        <f t="shared" si="59"/>
        <v>0</v>
      </c>
      <c r="M245" s="173">
        <f t="shared" si="60"/>
        <v>0</v>
      </c>
    </row>
    <row r="246" spans="1:13" s="140" customFormat="1" ht="16.5">
      <c r="A246" s="169">
        <f t="shared" si="56"/>
        <v>7</v>
      </c>
      <c r="B246" s="170">
        <v>2013814</v>
      </c>
      <c r="C246" s="171" t="s">
        <v>394</v>
      </c>
      <c r="D246" s="172">
        <v>0</v>
      </c>
      <c r="E246" s="172">
        <v>5</v>
      </c>
      <c r="F246" s="172">
        <v>5</v>
      </c>
      <c r="G246" s="172">
        <v>0</v>
      </c>
      <c r="H246" s="172"/>
      <c r="I246" s="51"/>
      <c r="J246" s="51"/>
      <c r="K246" s="161">
        <f t="shared" si="55"/>
        <v>10</v>
      </c>
      <c r="L246" s="174">
        <f t="shared" si="59"/>
        <v>10</v>
      </c>
      <c r="M246" s="173">
        <f t="shared" si="60"/>
        <v>5</v>
      </c>
    </row>
    <row r="247" spans="1:13" s="140" customFormat="1" ht="16.5" hidden="1">
      <c r="A247" s="169">
        <f t="shared" si="56"/>
        <v>7</v>
      </c>
      <c r="B247" s="170">
        <v>2013850</v>
      </c>
      <c r="C247" s="171" t="s">
        <v>308</v>
      </c>
      <c r="D247" s="172">
        <v>0</v>
      </c>
      <c r="E247" s="172">
        <v>0</v>
      </c>
      <c r="F247" s="172">
        <v>0</v>
      </c>
      <c r="G247" s="172">
        <v>0</v>
      </c>
      <c r="H247" s="172"/>
      <c r="I247" s="175" t="str">
        <f t="shared" si="57"/>
        <v/>
      </c>
      <c r="J247" s="175" t="str">
        <f t="shared" si="58"/>
        <v/>
      </c>
      <c r="K247" s="161">
        <f t="shared" si="55"/>
        <v>0</v>
      </c>
      <c r="L247" s="174">
        <f t="shared" si="59"/>
        <v>0</v>
      </c>
      <c r="M247" s="173">
        <f t="shared" si="60"/>
        <v>0</v>
      </c>
    </row>
    <row r="248" spans="1:13" s="140" customFormat="1" ht="18" customHeight="1">
      <c r="A248" s="169">
        <f t="shared" si="56"/>
        <v>7</v>
      </c>
      <c r="B248" s="170">
        <v>2013899</v>
      </c>
      <c r="C248" s="171" t="s">
        <v>395</v>
      </c>
      <c r="D248" s="172">
        <v>254</v>
      </c>
      <c r="E248" s="172">
        <v>204</v>
      </c>
      <c r="F248" s="172">
        <v>160.76300000000001</v>
      </c>
      <c r="G248" s="172">
        <v>43.237000000000002</v>
      </c>
      <c r="H248" s="172">
        <v>129.56</v>
      </c>
      <c r="I248" s="51">
        <f t="shared" ref="I248:I249" si="69">IFERROR(E248/D248,"")*100</f>
        <v>80.314960629921302</v>
      </c>
      <c r="J248" s="51">
        <f t="shared" ref="J248:J249" si="70">IFERROR(E248/H248,"")*100</f>
        <v>157.456004939796</v>
      </c>
      <c r="K248" s="161">
        <f t="shared" si="55"/>
        <v>662</v>
      </c>
      <c r="L248" s="174">
        <f t="shared" si="59"/>
        <v>791.56</v>
      </c>
      <c r="M248" s="173">
        <f t="shared" si="60"/>
        <v>587.55999999999995</v>
      </c>
    </row>
    <row r="249" spans="1:13" s="140" customFormat="1" ht="18" customHeight="1">
      <c r="A249" s="169">
        <f t="shared" si="56"/>
        <v>5</v>
      </c>
      <c r="B249" s="170">
        <v>20199</v>
      </c>
      <c r="C249" s="171" t="s">
        <v>396</v>
      </c>
      <c r="D249" s="172">
        <v>17</v>
      </c>
      <c r="E249" s="172">
        <v>4</v>
      </c>
      <c r="F249" s="172">
        <v>4</v>
      </c>
      <c r="G249" s="172">
        <v>0</v>
      </c>
      <c r="H249" s="172">
        <v>239.29</v>
      </c>
      <c r="I249" s="51">
        <f t="shared" si="69"/>
        <v>23.529411764705898</v>
      </c>
      <c r="J249" s="51">
        <f t="shared" si="70"/>
        <v>1.6716118517280301</v>
      </c>
      <c r="K249" s="161">
        <f t="shared" si="55"/>
        <v>25</v>
      </c>
      <c r="L249" s="174">
        <f t="shared" si="59"/>
        <v>264.29000000000002</v>
      </c>
      <c r="M249" s="173">
        <f t="shared" si="60"/>
        <v>260.29000000000002</v>
      </c>
    </row>
    <row r="250" spans="1:13" s="140" customFormat="1" ht="16.5" hidden="1">
      <c r="A250" s="169">
        <f t="shared" si="56"/>
        <v>7</v>
      </c>
      <c r="B250" s="170">
        <v>2019901</v>
      </c>
      <c r="C250" s="171" t="s">
        <v>397</v>
      </c>
      <c r="D250" s="172">
        <v>0</v>
      </c>
      <c r="E250" s="172">
        <v>0</v>
      </c>
      <c r="F250" s="172">
        <v>0</v>
      </c>
      <c r="G250" s="172">
        <v>0</v>
      </c>
      <c r="H250" s="172">
        <v>0</v>
      </c>
      <c r="I250" s="175" t="str">
        <f t="shared" si="57"/>
        <v/>
      </c>
      <c r="J250" s="175" t="str">
        <f t="shared" si="58"/>
        <v/>
      </c>
      <c r="K250" s="161">
        <f t="shared" si="55"/>
        <v>0</v>
      </c>
      <c r="L250" s="174">
        <f t="shared" si="59"/>
        <v>0</v>
      </c>
      <c r="M250" s="173">
        <f t="shared" si="60"/>
        <v>0</v>
      </c>
    </row>
    <row r="251" spans="1:13" s="140" customFormat="1" ht="18" customHeight="1">
      <c r="A251" s="169">
        <f t="shared" si="56"/>
        <v>7</v>
      </c>
      <c r="B251" s="170">
        <v>2019999</v>
      </c>
      <c r="C251" s="171" t="s">
        <v>398</v>
      </c>
      <c r="D251" s="172">
        <v>17</v>
      </c>
      <c r="E251" s="172">
        <v>4</v>
      </c>
      <c r="F251" s="172">
        <v>4</v>
      </c>
      <c r="G251" s="172">
        <v>0</v>
      </c>
      <c r="H251" s="172">
        <v>239.29</v>
      </c>
      <c r="I251" s="51">
        <f>IFERROR(E251/D251,"")*100</f>
        <v>23.529411764705898</v>
      </c>
      <c r="J251" s="51">
        <f>IFERROR(E251/H251,"")*100</f>
        <v>1.6716118517280301</v>
      </c>
      <c r="K251" s="161">
        <f t="shared" si="55"/>
        <v>25</v>
      </c>
      <c r="L251" s="174">
        <f t="shared" si="59"/>
        <v>264.29000000000002</v>
      </c>
      <c r="M251" s="173">
        <f t="shared" si="60"/>
        <v>260.29000000000002</v>
      </c>
    </row>
    <row r="252" spans="1:13" s="140" customFormat="1" ht="16.5" hidden="1">
      <c r="A252" s="169">
        <f t="shared" si="56"/>
        <v>3</v>
      </c>
      <c r="B252" s="170">
        <v>202</v>
      </c>
      <c r="C252" s="171" t="s">
        <v>399</v>
      </c>
      <c r="D252" s="172">
        <v>0</v>
      </c>
      <c r="E252" s="172">
        <v>0</v>
      </c>
      <c r="F252" s="172">
        <v>0</v>
      </c>
      <c r="G252" s="172">
        <v>0</v>
      </c>
      <c r="H252" s="172">
        <v>0</v>
      </c>
      <c r="I252" s="175" t="str">
        <f t="shared" si="57"/>
        <v/>
      </c>
      <c r="J252" s="175" t="str">
        <f t="shared" si="58"/>
        <v/>
      </c>
      <c r="K252" s="161">
        <f t="shared" si="55"/>
        <v>0</v>
      </c>
      <c r="L252" s="174">
        <f t="shared" si="59"/>
        <v>0</v>
      </c>
      <c r="M252" s="173">
        <f t="shared" si="60"/>
        <v>0</v>
      </c>
    </row>
    <row r="253" spans="1:13" s="140" customFormat="1" ht="16.5" hidden="1">
      <c r="A253" s="169">
        <f t="shared" si="56"/>
        <v>5</v>
      </c>
      <c r="B253" s="170">
        <v>20201</v>
      </c>
      <c r="C253" s="171" t="s">
        <v>400</v>
      </c>
      <c r="D253" s="172">
        <v>0</v>
      </c>
      <c r="E253" s="172">
        <v>0</v>
      </c>
      <c r="F253" s="172">
        <v>0</v>
      </c>
      <c r="G253" s="172">
        <v>0</v>
      </c>
      <c r="H253" s="172">
        <v>0</v>
      </c>
      <c r="I253" s="175" t="str">
        <f t="shared" si="57"/>
        <v/>
      </c>
      <c r="J253" s="175" t="str">
        <f t="shared" si="58"/>
        <v/>
      </c>
      <c r="K253" s="161">
        <f t="shared" si="55"/>
        <v>0</v>
      </c>
      <c r="L253" s="174">
        <f t="shared" si="59"/>
        <v>0</v>
      </c>
      <c r="M253" s="173">
        <f t="shared" si="60"/>
        <v>0</v>
      </c>
    </row>
    <row r="254" spans="1:13" s="140" customFormat="1" ht="16.5" hidden="1">
      <c r="A254" s="169">
        <f t="shared" si="56"/>
        <v>7</v>
      </c>
      <c r="B254" s="170">
        <v>2020101</v>
      </c>
      <c r="C254" s="171" t="s">
        <v>301</v>
      </c>
      <c r="D254" s="172">
        <v>0</v>
      </c>
      <c r="E254" s="172">
        <v>0</v>
      </c>
      <c r="F254" s="172">
        <v>0</v>
      </c>
      <c r="G254" s="172">
        <v>0</v>
      </c>
      <c r="H254" s="172">
        <v>0</v>
      </c>
      <c r="I254" s="175" t="str">
        <f t="shared" si="57"/>
        <v/>
      </c>
      <c r="J254" s="175" t="str">
        <f t="shared" si="58"/>
        <v/>
      </c>
      <c r="K254" s="161">
        <f t="shared" si="55"/>
        <v>0</v>
      </c>
      <c r="L254" s="174">
        <f t="shared" si="59"/>
        <v>0</v>
      </c>
      <c r="M254" s="173">
        <f t="shared" si="60"/>
        <v>0</v>
      </c>
    </row>
    <row r="255" spans="1:13" s="140" customFormat="1" ht="16.5" hidden="1">
      <c r="A255" s="169">
        <f t="shared" si="56"/>
        <v>7</v>
      </c>
      <c r="B255" s="170">
        <v>2020102</v>
      </c>
      <c r="C255" s="171" t="s">
        <v>279</v>
      </c>
      <c r="D255" s="172">
        <v>0</v>
      </c>
      <c r="E255" s="172">
        <v>0</v>
      </c>
      <c r="F255" s="172">
        <v>0</v>
      </c>
      <c r="G255" s="172">
        <v>0</v>
      </c>
      <c r="H255" s="172">
        <v>0</v>
      </c>
      <c r="I255" s="175" t="str">
        <f t="shared" si="57"/>
        <v/>
      </c>
      <c r="J255" s="175" t="str">
        <f t="shared" si="58"/>
        <v/>
      </c>
      <c r="K255" s="161">
        <f t="shared" si="55"/>
        <v>0</v>
      </c>
      <c r="L255" s="174">
        <f t="shared" si="59"/>
        <v>0</v>
      </c>
      <c r="M255" s="173">
        <f t="shared" si="60"/>
        <v>0</v>
      </c>
    </row>
    <row r="256" spans="1:13" s="140" customFormat="1" ht="16.5" hidden="1">
      <c r="A256" s="169">
        <f t="shared" si="56"/>
        <v>7</v>
      </c>
      <c r="B256" s="170">
        <v>2020103</v>
      </c>
      <c r="C256" s="171" t="s">
        <v>256</v>
      </c>
      <c r="D256" s="172">
        <v>0</v>
      </c>
      <c r="E256" s="172">
        <v>0</v>
      </c>
      <c r="F256" s="172">
        <v>0</v>
      </c>
      <c r="G256" s="172">
        <v>0</v>
      </c>
      <c r="H256" s="172">
        <v>0</v>
      </c>
      <c r="I256" s="175" t="str">
        <f t="shared" si="57"/>
        <v/>
      </c>
      <c r="J256" s="175" t="str">
        <f t="shared" si="58"/>
        <v/>
      </c>
      <c r="K256" s="161">
        <f t="shared" si="55"/>
        <v>0</v>
      </c>
      <c r="L256" s="174">
        <f t="shared" si="59"/>
        <v>0</v>
      </c>
      <c r="M256" s="173">
        <f t="shared" si="60"/>
        <v>0</v>
      </c>
    </row>
    <row r="257" spans="1:13" s="140" customFormat="1" ht="16.5" hidden="1">
      <c r="A257" s="169">
        <f t="shared" si="56"/>
        <v>7</v>
      </c>
      <c r="B257" s="170">
        <v>2020104</v>
      </c>
      <c r="C257" s="171" t="s">
        <v>401</v>
      </c>
      <c r="D257" s="172">
        <v>0</v>
      </c>
      <c r="E257" s="172">
        <v>0</v>
      </c>
      <c r="F257" s="172">
        <v>0</v>
      </c>
      <c r="G257" s="172">
        <v>0</v>
      </c>
      <c r="H257" s="172">
        <v>0</v>
      </c>
      <c r="I257" s="175" t="str">
        <f t="shared" si="57"/>
        <v/>
      </c>
      <c r="J257" s="175" t="str">
        <f t="shared" si="58"/>
        <v/>
      </c>
      <c r="K257" s="161">
        <f t="shared" si="55"/>
        <v>0</v>
      </c>
      <c r="L257" s="174">
        <f t="shared" si="59"/>
        <v>0</v>
      </c>
      <c r="M257" s="173">
        <f t="shared" si="60"/>
        <v>0</v>
      </c>
    </row>
    <row r="258" spans="1:13" s="140" customFormat="1" ht="16.5" hidden="1">
      <c r="A258" s="169">
        <f t="shared" si="56"/>
        <v>7</v>
      </c>
      <c r="B258" s="170">
        <v>2020150</v>
      </c>
      <c r="C258" s="171" t="s">
        <v>308</v>
      </c>
      <c r="D258" s="172">
        <v>0</v>
      </c>
      <c r="E258" s="172">
        <v>0</v>
      </c>
      <c r="F258" s="172">
        <v>0</v>
      </c>
      <c r="G258" s="172">
        <v>0</v>
      </c>
      <c r="H258" s="172">
        <v>0</v>
      </c>
      <c r="I258" s="175" t="str">
        <f t="shared" si="57"/>
        <v/>
      </c>
      <c r="J258" s="175" t="str">
        <f t="shared" si="58"/>
        <v/>
      </c>
      <c r="K258" s="161">
        <f t="shared" si="55"/>
        <v>0</v>
      </c>
      <c r="L258" s="174">
        <f t="shared" si="59"/>
        <v>0</v>
      </c>
      <c r="M258" s="173">
        <f t="shared" si="60"/>
        <v>0</v>
      </c>
    </row>
    <row r="259" spans="1:13" s="140" customFormat="1" ht="16.5" hidden="1">
      <c r="A259" s="169">
        <f t="shared" si="56"/>
        <v>7</v>
      </c>
      <c r="B259" s="170">
        <v>2020199</v>
      </c>
      <c r="C259" s="171" t="s">
        <v>402</v>
      </c>
      <c r="D259" s="172">
        <v>0</v>
      </c>
      <c r="E259" s="172">
        <v>0</v>
      </c>
      <c r="F259" s="172">
        <v>0</v>
      </c>
      <c r="G259" s="172">
        <v>0</v>
      </c>
      <c r="H259" s="172">
        <v>0</v>
      </c>
      <c r="I259" s="175" t="str">
        <f t="shared" si="57"/>
        <v/>
      </c>
      <c r="J259" s="175" t="str">
        <f t="shared" si="58"/>
        <v/>
      </c>
      <c r="K259" s="161">
        <f t="shared" si="55"/>
        <v>0</v>
      </c>
      <c r="L259" s="174">
        <f t="shared" si="59"/>
        <v>0</v>
      </c>
      <c r="M259" s="173">
        <f t="shared" si="60"/>
        <v>0</v>
      </c>
    </row>
    <row r="260" spans="1:13" s="140" customFormat="1" ht="16.5" hidden="1">
      <c r="A260" s="169">
        <f t="shared" si="56"/>
        <v>5</v>
      </c>
      <c r="B260" s="170">
        <v>20202</v>
      </c>
      <c r="C260" s="171" t="s">
        <v>403</v>
      </c>
      <c r="D260" s="172">
        <v>0</v>
      </c>
      <c r="E260" s="172">
        <v>0</v>
      </c>
      <c r="F260" s="172">
        <v>0</v>
      </c>
      <c r="G260" s="172">
        <v>0</v>
      </c>
      <c r="H260" s="172">
        <v>0</v>
      </c>
      <c r="I260" s="175" t="str">
        <f t="shared" si="57"/>
        <v/>
      </c>
      <c r="J260" s="175" t="str">
        <f t="shared" si="58"/>
        <v/>
      </c>
      <c r="K260" s="161">
        <f t="shared" si="55"/>
        <v>0</v>
      </c>
      <c r="L260" s="174">
        <f t="shared" si="59"/>
        <v>0</v>
      </c>
      <c r="M260" s="173">
        <f t="shared" si="60"/>
        <v>0</v>
      </c>
    </row>
    <row r="261" spans="1:13" s="140" customFormat="1" ht="16.5" hidden="1">
      <c r="A261" s="169">
        <f t="shared" si="56"/>
        <v>7</v>
      </c>
      <c r="B261" s="170">
        <v>2020201</v>
      </c>
      <c r="C261" s="171" t="s">
        <v>404</v>
      </c>
      <c r="D261" s="172">
        <v>0</v>
      </c>
      <c r="E261" s="172">
        <v>0</v>
      </c>
      <c r="F261" s="172">
        <v>0</v>
      </c>
      <c r="G261" s="172">
        <v>0</v>
      </c>
      <c r="H261" s="172">
        <v>0</v>
      </c>
      <c r="I261" s="175" t="str">
        <f t="shared" si="57"/>
        <v/>
      </c>
      <c r="J261" s="175" t="str">
        <f t="shared" si="58"/>
        <v/>
      </c>
      <c r="K261" s="161">
        <f t="shared" si="55"/>
        <v>0</v>
      </c>
      <c r="L261" s="174">
        <f t="shared" si="59"/>
        <v>0</v>
      </c>
      <c r="M261" s="173">
        <f t="shared" si="60"/>
        <v>0</v>
      </c>
    </row>
    <row r="262" spans="1:13" s="140" customFormat="1" ht="16.5" hidden="1">
      <c r="A262" s="169">
        <f t="shared" si="56"/>
        <v>7</v>
      </c>
      <c r="B262" s="170">
        <v>2020202</v>
      </c>
      <c r="C262" s="171" t="s">
        <v>405</v>
      </c>
      <c r="D262" s="172">
        <v>0</v>
      </c>
      <c r="E262" s="172">
        <v>0</v>
      </c>
      <c r="F262" s="172">
        <v>0</v>
      </c>
      <c r="G262" s="172">
        <v>0</v>
      </c>
      <c r="H262" s="172">
        <v>0</v>
      </c>
      <c r="I262" s="175" t="str">
        <f t="shared" ref="I262:I325" si="71">IFERROR(E262/D262,"")</f>
        <v/>
      </c>
      <c r="J262" s="175" t="str">
        <f t="shared" ref="J262:J325" si="72">IFERROR(E262/H262,"")</f>
        <v/>
      </c>
      <c r="K262" s="161">
        <f t="shared" ref="K262:K325" si="73">D262+E262+F262+G262</f>
        <v>0</v>
      </c>
      <c r="L262" s="174">
        <f t="shared" si="59"/>
        <v>0</v>
      </c>
      <c r="M262" s="173">
        <f t="shared" si="60"/>
        <v>0</v>
      </c>
    </row>
    <row r="263" spans="1:13" s="140" customFormat="1" ht="16.5" hidden="1">
      <c r="A263" s="169">
        <f t="shared" ref="A263:A326" si="74">LEN(B263)</f>
        <v>5</v>
      </c>
      <c r="B263" s="170">
        <v>20203</v>
      </c>
      <c r="C263" s="171" t="s">
        <v>406</v>
      </c>
      <c r="D263" s="172">
        <v>0</v>
      </c>
      <c r="E263" s="172">
        <v>0</v>
      </c>
      <c r="F263" s="172">
        <v>0</v>
      </c>
      <c r="G263" s="172">
        <v>0</v>
      </c>
      <c r="H263" s="172">
        <v>0</v>
      </c>
      <c r="I263" s="175" t="str">
        <f t="shared" si="71"/>
        <v/>
      </c>
      <c r="J263" s="175" t="str">
        <f t="shared" si="72"/>
        <v/>
      </c>
      <c r="K263" s="161">
        <f t="shared" si="73"/>
        <v>0</v>
      </c>
      <c r="L263" s="174">
        <f t="shared" ref="L263:L326" si="75">D263+E263+F263+G263+H263</f>
        <v>0</v>
      </c>
      <c r="M263" s="173">
        <f t="shared" ref="M263:M326" si="76">D263+E263+H263</f>
        <v>0</v>
      </c>
    </row>
    <row r="264" spans="1:13" s="140" customFormat="1" ht="16.5" hidden="1">
      <c r="A264" s="169">
        <f t="shared" si="74"/>
        <v>7</v>
      </c>
      <c r="B264" s="170">
        <v>2020304</v>
      </c>
      <c r="C264" s="171" t="s">
        <v>407</v>
      </c>
      <c r="D264" s="172">
        <v>0</v>
      </c>
      <c r="E264" s="172">
        <v>0</v>
      </c>
      <c r="F264" s="172">
        <v>0</v>
      </c>
      <c r="G264" s="172">
        <v>0</v>
      </c>
      <c r="H264" s="172">
        <v>0</v>
      </c>
      <c r="I264" s="175" t="str">
        <f t="shared" si="71"/>
        <v/>
      </c>
      <c r="J264" s="175" t="str">
        <f t="shared" si="72"/>
        <v/>
      </c>
      <c r="K264" s="161">
        <f t="shared" si="73"/>
        <v>0</v>
      </c>
      <c r="L264" s="174">
        <f t="shared" si="75"/>
        <v>0</v>
      </c>
      <c r="M264" s="173">
        <f t="shared" si="76"/>
        <v>0</v>
      </c>
    </row>
    <row r="265" spans="1:13" s="140" customFormat="1" ht="16.5" hidden="1">
      <c r="A265" s="169">
        <f t="shared" si="74"/>
        <v>7</v>
      </c>
      <c r="B265" s="170">
        <v>2020306</v>
      </c>
      <c r="C265" s="171" t="s">
        <v>408</v>
      </c>
      <c r="D265" s="172">
        <v>0</v>
      </c>
      <c r="E265" s="172">
        <v>0</v>
      </c>
      <c r="F265" s="172">
        <v>0</v>
      </c>
      <c r="G265" s="172">
        <v>0</v>
      </c>
      <c r="H265" s="172">
        <v>0</v>
      </c>
      <c r="I265" s="175" t="str">
        <f t="shared" si="71"/>
        <v/>
      </c>
      <c r="J265" s="175" t="str">
        <f t="shared" si="72"/>
        <v/>
      </c>
      <c r="K265" s="161">
        <f t="shared" si="73"/>
        <v>0</v>
      </c>
      <c r="L265" s="174">
        <f t="shared" si="75"/>
        <v>0</v>
      </c>
      <c r="M265" s="173">
        <f t="shared" si="76"/>
        <v>0</v>
      </c>
    </row>
    <row r="266" spans="1:13" s="140" customFormat="1" ht="16.5" hidden="1">
      <c r="A266" s="169">
        <f t="shared" si="74"/>
        <v>5</v>
      </c>
      <c r="B266" s="170">
        <v>20204</v>
      </c>
      <c r="C266" s="171" t="s">
        <v>409</v>
      </c>
      <c r="D266" s="172">
        <v>0</v>
      </c>
      <c r="E266" s="172">
        <v>0</v>
      </c>
      <c r="F266" s="172">
        <v>0</v>
      </c>
      <c r="G266" s="172">
        <v>0</v>
      </c>
      <c r="H266" s="172">
        <v>0</v>
      </c>
      <c r="I266" s="175" t="str">
        <f t="shared" si="71"/>
        <v/>
      </c>
      <c r="J266" s="175" t="str">
        <f t="shared" si="72"/>
        <v/>
      </c>
      <c r="K266" s="161">
        <f t="shared" si="73"/>
        <v>0</v>
      </c>
      <c r="L266" s="174">
        <f t="shared" si="75"/>
        <v>0</v>
      </c>
      <c r="M266" s="173">
        <f t="shared" si="76"/>
        <v>0</v>
      </c>
    </row>
    <row r="267" spans="1:13" s="140" customFormat="1" ht="16.5" hidden="1">
      <c r="A267" s="169">
        <f t="shared" si="74"/>
        <v>7</v>
      </c>
      <c r="B267" s="170">
        <v>2020401</v>
      </c>
      <c r="C267" s="171" t="s">
        <v>410</v>
      </c>
      <c r="D267" s="172">
        <v>0</v>
      </c>
      <c r="E267" s="172">
        <v>0</v>
      </c>
      <c r="F267" s="172">
        <v>0</v>
      </c>
      <c r="G267" s="172">
        <v>0</v>
      </c>
      <c r="H267" s="172">
        <v>0</v>
      </c>
      <c r="I267" s="175" t="str">
        <f t="shared" si="71"/>
        <v/>
      </c>
      <c r="J267" s="175" t="str">
        <f t="shared" si="72"/>
        <v/>
      </c>
      <c r="K267" s="161">
        <f t="shared" si="73"/>
        <v>0</v>
      </c>
      <c r="L267" s="174">
        <f t="shared" si="75"/>
        <v>0</v>
      </c>
      <c r="M267" s="173">
        <f t="shared" si="76"/>
        <v>0</v>
      </c>
    </row>
    <row r="268" spans="1:13" s="140" customFormat="1" ht="16.5" hidden="1">
      <c r="A268" s="169">
        <f t="shared" si="74"/>
        <v>7</v>
      </c>
      <c r="B268" s="170">
        <v>2020402</v>
      </c>
      <c r="C268" s="171" t="s">
        <v>411</v>
      </c>
      <c r="D268" s="172">
        <v>0</v>
      </c>
      <c r="E268" s="172">
        <v>0</v>
      </c>
      <c r="F268" s="172">
        <v>0</v>
      </c>
      <c r="G268" s="172">
        <v>0</v>
      </c>
      <c r="H268" s="172">
        <v>0</v>
      </c>
      <c r="I268" s="175" t="str">
        <f t="shared" si="71"/>
        <v/>
      </c>
      <c r="J268" s="175" t="str">
        <f t="shared" si="72"/>
        <v/>
      </c>
      <c r="K268" s="161">
        <f t="shared" si="73"/>
        <v>0</v>
      </c>
      <c r="L268" s="174">
        <f t="shared" si="75"/>
        <v>0</v>
      </c>
      <c r="M268" s="173">
        <f t="shared" si="76"/>
        <v>0</v>
      </c>
    </row>
    <row r="269" spans="1:13" s="140" customFormat="1" ht="16.5" hidden="1">
      <c r="A269" s="169">
        <f t="shared" si="74"/>
        <v>7</v>
      </c>
      <c r="B269" s="170">
        <v>2020403</v>
      </c>
      <c r="C269" s="171" t="s">
        <v>412</v>
      </c>
      <c r="D269" s="172">
        <v>0</v>
      </c>
      <c r="E269" s="172">
        <v>0</v>
      </c>
      <c r="F269" s="172">
        <v>0</v>
      </c>
      <c r="G269" s="172">
        <v>0</v>
      </c>
      <c r="H269" s="172">
        <v>0</v>
      </c>
      <c r="I269" s="175" t="str">
        <f t="shared" si="71"/>
        <v/>
      </c>
      <c r="J269" s="175" t="str">
        <f t="shared" si="72"/>
        <v/>
      </c>
      <c r="K269" s="161">
        <f t="shared" si="73"/>
        <v>0</v>
      </c>
      <c r="L269" s="174">
        <f t="shared" si="75"/>
        <v>0</v>
      </c>
      <c r="M269" s="173">
        <f t="shared" si="76"/>
        <v>0</v>
      </c>
    </row>
    <row r="270" spans="1:13" s="140" customFormat="1" ht="16.5" hidden="1">
      <c r="A270" s="169">
        <f t="shared" si="74"/>
        <v>7</v>
      </c>
      <c r="B270" s="170">
        <v>2020404</v>
      </c>
      <c r="C270" s="171" t="s">
        <v>413</v>
      </c>
      <c r="D270" s="172">
        <v>0</v>
      </c>
      <c r="E270" s="172">
        <v>0</v>
      </c>
      <c r="F270" s="172">
        <v>0</v>
      </c>
      <c r="G270" s="172">
        <v>0</v>
      </c>
      <c r="H270" s="172">
        <v>0</v>
      </c>
      <c r="I270" s="175" t="str">
        <f t="shared" si="71"/>
        <v/>
      </c>
      <c r="J270" s="175" t="str">
        <f t="shared" si="72"/>
        <v/>
      </c>
      <c r="K270" s="161">
        <f t="shared" si="73"/>
        <v>0</v>
      </c>
      <c r="L270" s="174">
        <f t="shared" si="75"/>
        <v>0</v>
      </c>
      <c r="M270" s="173">
        <f t="shared" si="76"/>
        <v>0</v>
      </c>
    </row>
    <row r="271" spans="1:13" s="140" customFormat="1" ht="16.5" hidden="1">
      <c r="A271" s="169">
        <f t="shared" si="74"/>
        <v>7</v>
      </c>
      <c r="B271" s="170">
        <v>2020499</v>
      </c>
      <c r="C271" s="171" t="s">
        <v>414</v>
      </c>
      <c r="D271" s="172">
        <v>0</v>
      </c>
      <c r="E271" s="172">
        <v>0</v>
      </c>
      <c r="F271" s="172">
        <v>0</v>
      </c>
      <c r="G271" s="172">
        <v>0</v>
      </c>
      <c r="H271" s="172">
        <v>0</v>
      </c>
      <c r="I271" s="175" t="str">
        <f t="shared" si="71"/>
        <v/>
      </c>
      <c r="J271" s="175" t="str">
        <f t="shared" si="72"/>
        <v/>
      </c>
      <c r="K271" s="161">
        <f t="shared" si="73"/>
        <v>0</v>
      </c>
      <c r="L271" s="174">
        <f t="shared" si="75"/>
        <v>0</v>
      </c>
      <c r="M271" s="173">
        <f t="shared" si="76"/>
        <v>0</v>
      </c>
    </row>
    <row r="272" spans="1:13" s="140" customFormat="1" ht="16.5" hidden="1">
      <c r="A272" s="169">
        <f t="shared" si="74"/>
        <v>5</v>
      </c>
      <c r="B272" s="170">
        <v>20205</v>
      </c>
      <c r="C272" s="171" t="s">
        <v>415</v>
      </c>
      <c r="D272" s="172">
        <v>0</v>
      </c>
      <c r="E272" s="172">
        <v>0</v>
      </c>
      <c r="F272" s="172">
        <v>0</v>
      </c>
      <c r="G272" s="172">
        <v>0</v>
      </c>
      <c r="H272" s="172">
        <v>0</v>
      </c>
      <c r="I272" s="175" t="str">
        <f t="shared" si="71"/>
        <v/>
      </c>
      <c r="J272" s="175" t="str">
        <f t="shared" si="72"/>
        <v/>
      </c>
      <c r="K272" s="161">
        <f t="shared" si="73"/>
        <v>0</v>
      </c>
      <c r="L272" s="174">
        <f t="shared" si="75"/>
        <v>0</v>
      </c>
      <c r="M272" s="173">
        <f t="shared" si="76"/>
        <v>0</v>
      </c>
    </row>
    <row r="273" spans="1:13" s="140" customFormat="1" ht="16.5" hidden="1">
      <c r="A273" s="169">
        <f t="shared" si="74"/>
        <v>7</v>
      </c>
      <c r="B273" s="170">
        <v>2020503</v>
      </c>
      <c r="C273" s="171" t="s">
        <v>416</v>
      </c>
      <c r="D273" s="172">
        <v>0</v>
      </c>
      <c r="E273" s="172">
        <v>0</v>
      </c>
      <c r="F273" s="172">
        <v>0</v>
      </c>
      <c r="G273" s="172">
        <v>0</v>
      </c>
      <c r="H273" s="172">
        <v>0</v>
      </c>
      <c r="I273" s="175" t="str">
        <f t="shared" si="71"/>
        <v/>
      </c>
      <c r="J273" s="175" t="str">
        <f t="shared" si="72"/>
        <v/>
      </c>
      <c r="K273" s="161">
        <f t="shared" si="73"/>
        <v>0</v>
      </c>
      <c r="L273" s="174">
        <f t="shared" si="75"/>
        <v>0</v>
      </c>
      <c r="M273" s="173">
        <f t="shared" si="76"/>
        <v>0</v>
      </c>
    </row>
    <row r="274" spans="1:13" s="140" customFormat="1" ht="16.5" hidden="1">
      <c r="A274" s="169">
        <f t="shared" si="74"/>
        <v>7</v>
      </c>
      <c r="B274" s="170">
        <v>2020504</v>
      </c>
      <c r="C274" s="171" t="s">
        <v>417</v>
      </c>
      <c r="D274" s="172">
        <v>0</v>
      </c>
      <c r="E274" s="172">
        <v>0</v>
      </c>
      <c r="F274" s="172">
        <v>0</v>
      </c>
      <c r="G274" s="172">
        <v>0</v>
      </c>
      <c r="H274" s="172">
        <v>0</v>
      </c>
      <c r="I274" s="175" t="str">
        <f t="shared" si="71"/>
        <v/>
      </c>
      <c r="J274" s="175" t="str">
        <f t="shared" si="72"/>
        <v/>
      </c>
      <c r="K274" s="161">
        <f t="shared" si="73"/>
        <v>0</v>
      </c>
      <c r="L274" s="174">
        <f t="shared" si="75"/>
        <v>0</v>
      </c>
      <c r="M274" s="173">
        <f t="shared" si="76"/>
        <v>0</v>
      </c>
    </row>
    <row r="275" spans="1:13" s="140" customFormat="1" ht="16.5" hidden="1">
      <c r="A275" s="169">
        <f t="shared" si="74"/>
        <v>7</v>
      </c>
      <c r="B275" s="170">
        <v>2020599</v>
      </c>
      <c r="C275" s="171" t="s">
        <v>418</v>
      </c>
      <c r="D275" s="172">
        <v>0</v>
      </c>
      <c r="E275" s="172">
        <v>0</v>
      </c>
      <c r="F275" s="172">
        <v>0</v>
      </c>
      <c r="G275" s="172">
        <v>0</v>
      </c>
      <c r="H275" s="172">
        <v>0</v>
      </c>
      <c r="I275" s="175" t="str">
        <f t="shared" si="71"/>
        <v/>
      </c>
      <c r="J275" s="175" t="str">
        <f t="shared" si="72"/>
        <v/>
      </c>
      <c r="K275" s="161">
        <f t="shared" si="73"/>
        <v>0</v>
      </c>
      <c r="L275" s="174">
        <f t="shared" si="75"/>
        <v>0</v>
      </c>
      <c r="M275" s="173">
        <f t="shared" si="76"/>
        <v>0</v>
      </c>
    </row>
    <row r="276" spans="1:13" s="140" customFormat="1" ht="16.5" hidden="1">
      <c r="A276" s="169">
        <f t="shared" si="74"/>
        <v>5</v>
      </c>
      <c r="B276" s="170">
        <v>20206</v>
      </c>
      <c r="C276" s="171" t="s">
        <v>419</v>
      </c>
      <c r="D276" s="172">
        <v>0</v>
      </c>
      <c r="E276" s="172">
        <v>0</v>
      </c>
      <c r="F276" s="172">
        <v>0</v>
      </c>
      <c r="G276" s="172">
        <v>0</v>
      </c>
      <c r="H276" s="172">
        <v>0</v>
      </c>
      <c r="I276" s="175" t="str">
        <f t="shared" si="71"/>
        <v/>
      </c>
      <c r="J276" s="175" t="str">
        <f t="shared" si="72"/>
        <v/>
      </c>
      <c r="K276" s="161">
        <f t="shared" si="73"/>
        <v>0</v>
      </c>
      <c r="L276" s="174">
        <f t="shared" si="75"/>
        <v>0</v>
      </c>
      <c r="M276" s="173">
        <f t="shared" si="76"/>
        <v>0</v>
      </c>
    </row>
    <row r="277" spans="1:13" s="140" customFormat="1" ht="16.5" hidden="1">
      <c r="A277" s="169">
        <f t="shared" si="74"/>
        <v>7</v>
      </c>
      <c r="B277" s="170">
        <v>2020601</v>
      </c>
      <c r="C277" s="171" t="s">
        <v>420</v>
      </c>
      <c r="D277" s="172">
        <v>0</v>
      </c>
      <c r="E277" s="172">
        <v>0</v>
      </c>
      <c r="F277" s="172">
        <v>0</v>
      </c>
      <c r="G277" s="172">
        <v>0</v>
      </c>
      <c r="H277" s="172">
        <v>0</v>
      </c>
      <c r="I277" s="175" t="str">
        <f t="shared" si="71"/>
        <v/>
      </c>
      <c r="J277" s="175" t="str">
        <f t="shared" si="72"/>
        <v/>
      </c>
      <c r="K277" s="161">
        <f t="shared" si="73"/>
        <v>0</v>
      </c>
      <c r="L277" s="174">
        <f t="shared" si="75"/>
        <v>0</v>
      </c>
      <c r="M277" s="173">
        <f t="shared" si="76"/>
        <v>0</v>
      </c>
    </row>
    <row r="278" spans="1:13" s="140" customFormat="1" ht="16.5" hidden="1">
      <c r="A278" s="169">
        <f t="shared" si="74"/>
        <v>5</v>
      </c>
      <c r="B278" s="170">
        <v>20207</v>
      </c>
      <c r="C278" s="171" t="s">
        <v>421</v>
      </c>
      <c r="D278" s="172">
        <v>0</v>
      </c>
      <c r="E278" s="172">
        <v>0</v>
      </c>
      <c r="F278" s="172">
        <v>0</v>
      </c>
      <c r="G278" s="172">
        <v>0</v>
      </c>
      <c r="H278" s="172">
        <v>0</v>
      </c>
      <c r="I278" s="175" t="str">
        <f t="shared" si="71"/>
        <v/>
      </c>
      <c r="J278" s="175" t="str">
        <f t="shared" si="72"/>
        <v/>
      </c>
      <c r="K278" s="161">
        <f t="shared" si="73"/>
        <v>0</v>
      </c>
      <c r="L278" s="174">
        <f t="shared" si="75"/>
        <v>0</v>
      </c>
      <c r="M278" s="173">
        <f t="shared" si="76"/>
        <v>0</v>
      </c>
    </row>
    <row r="279" spans="1:13" s="140" customFormat="1" ht="16.5" hidden="1">
      <c r="A279" s="169">
        <f t="shared" si="74"/>
        <v>7</v>
      </c>
      <c r="B279" s="170">
        <v>2020701</v>
      </c>
      <c r="C279" s="171" t="s">
        <v>422</v>
      </c>
      <c r="D279" s="172">
        <v>0</v>
      </c>
      <c r="E279" s="172">
        <v>0</v>
      </c>
      <c r="F279" s="172">
        <v>0</v>
      </c>
      <c r="G279" s="172">
        <v>0</v>
      </c>
      <c r="H279" s="172">
        <v>0</v>
      </c>
      <c r="I279" s="175" t="str">
        <f t="shared" si="71"/>
        <v/>
      </c>
      <c r="J279" s="175" t="str">
        <f t="shared" si="72"/>
        <v/>
      </c>
      <c r="K279" s="161">
        <f t="shared" si="73"/>
        <v>0</v>
      </c>
      <c r="L279" s="174">
        <f t="shared" si="75"/>
        <v>0</v>
      </c>
      <c r="M279" s="173">
        <f t="shared" si="76"/>
        <v>0</v>
      </c>
    </row>
    <row r="280" spans="1:13" s="140" customFormat="1" ht="16.5" hidden="1">
      <c r="A280" s="169">
        <f t="shared" si="74"/>
        <v>7</v>
      </c>
      <c r="B280" s="170">
        <v>2020702</v>
      </c>
      <c r="C280" s="171" t="s">
        <v>423</v>
      </c>
      <c r="D280" s="172">
        <v>0</v>
      </c>
      <c r="E280" s="172">
        <v>0</v>
      </c>
      <c r="F280" s="172">
        <v>0</v>
      </c>
      <c r="G280" s="172">
        <v>0</v>
      </c>
      <c r="H280" s="172">
        <v>0</v>
      </c>
      <c r="I280" s="175" t="str">
        <f t="shared" si="71"/>
        <v/>
      </c>
      <c r="J280" s="175" t="str">
        <f t="shared" si="72"/>
        <v/>
      </c>
      <c r="K280" s="161">
        <f t="shared" si="73"/>
        <v>0</v>
      </c>
      <c r="L280" s="174">
        <f t="shared" si="75"/>
        <v>0</v>
      </c>
      <c r="M280" s="173">
        <f t="shared" si="76"/>
        <v>0</v>
      </c>
    </row>
    <row r="281" spans="1:13" s="140" customFormat="1" ht="16.5" hidden="1">
      <c r="A281" s="169">
        <f t="shared" si="74"/>
        <v>7</v>
      </c>
      <c r="B281" s="170">
        <v>2020703</v>
      </c>
      <c r="C281" s="171" t="s">
        <v>424</v>
      </c>
      <c r="D281" s="172">
        <v>0</v>
      </c>
      <c r="E281" s="172">
        <v>0</v>
      </c>
      <c r="F281" s="172">
        <v>0</v>
      </c>
      <c r="G281" s="172">
        <v>0</v>
      </c>
      <c r="H281" s="172">
        <v>0</v>
      </c>
      <c r="I281" s="175" t="str">
        <f t="shared" si="71"/>
        <v/>
      </c>
      <c r="J281" s="175" t="str">
        <f t="shared" si="72"/>
        <v/>
      </c>
      <c r="K281" s="161">
        <f t="shared" si="73"/>
        <v>0</v>
      </c>
      <c r="L281" s="174">
        <f t="shared" si="75"/>
        <v>0</v>
      </c>
      <c r="M281" s="173">
        <f t="shared" si="76"/>
        <v>0</v>
      </c>
    </row>
    <row r="282" spans="1:13" s="140" customFormat="1" ht="16.5" hidden="1">
      <c r="A282" s="169">
        <f t="shared" si="74"/>
        <v>7</v>
      </c>
      <c r="B282" s="170">
        <v>2020799</v>
      </c>
      <c r="C282" s="171" t="s">
        <v>425</v>
      </c>
      <c r="D282" s="172">
        <v>0</v>
      </c>
      <c r="E282" s="172">
        <v>0</v>
      </c>
      <c r="F282" s="172">
        <v>0</v>
      </c>
      <c r="G282" s="172">
        <v>0</v>
      </c>
      <c r="H282" s="172">
        <v>0</v>
      </c>
      <c r="I282" s="175" t="str">
        <f t="shared" si="71"/>
        <v/>
      </c>
      <c r="J282" s="175" t="str">
        <f t="shared" si="72"/>
        <v/>
      </c>
      <c r="K282" s="161">
        <f t="shared" si="73"/>
        <v>0</v>
      </c>
      <c r="L282" s="174">
        <f t="shared" si="75"/>
        <v>0</v>
      </c>
      <c r="M282" s="173">
        <f t="shared" si="76"/>
        <v>0</v>
      </c>
    </row>
    <row r="283" spans="1:13" s="140" customFormat="1" ht="16.5" hidden="1">
      <c r="A283" s="169">
        <f t="shared" si="74"/>
        <v>5</v>
      </c>
      <c r="B283" s="170">
        <v>20208</v>
      </c>
      <c r="C283" s="171" t="s">
        <v>426</v>
      </c>
      <c r="D283" s="172">
        <v>0</v>
      </c>
      <c r="E283" s="172">
        <v>0</v>
      </c>
      <c r="F283" s="172">
        <v>0</v>
      </c>
      <c r="G283" s="172">
        <v>0</v>
      </c>
      <c r="H283" s="172"/>
      <c r="I283" s="175" t="str">
        <f t="shared" si="71"/>
        <v/>
      </c>
      <c r="J283" s="175" t="str">
        <f t="shared" si="72"/>
        <v/>
      </c>
      <c r="K283" s="161">
        <f t="shared" si="73"/>
        <v>0</v>
      </c>
      <c r="L283" s="174">
        <f t="shared" si="75"/>
        <v>0</v>
      </c>
      <c r="M283" s="173">
        <f t="shared" si="76"/>
        <v>0</v>
      </c>
    </row>
    <row r="284" spans="1:13" s="140" customFormat="1" ht="16.5" hidden="1">
      <c r="A284" s="169">
        <f t="shared" si="74"/>
        <v>7</v>
      </c>
      <c r="B284" s="170">
        <v>2020801</v>
      </c>
      <c r="C284" s="171" t="s">
        <v>301</v>
      </c>
      <c r="D284" s="172">
        <v>0</v>
      </c>
      <c r="E284" s="172">
        <v>0</v>
      </c>
      <c r="F284" s="172">
        <v>0</v>
      </c>
      <c r="G284" s="172">
        <v>0</v>
      </c>
      <c r="H284" s="172"/>
      <c r="I284" s="175" t="str">
        <f t="shared" si="71"/>
        <v/>
      </c>
      <c r="J284" s="175" t="str">
        <f t="shared" si="72"/>
        <v/>
      </c>
      <c r="K284" s="161">
        <f t="shared" si="73"/>
        <v>0</v>
      </c>
      <c r="L284" s="174">
        <f t="shared" si="75"/>
        <v>0</v>
      </c>
      <c r="M284" s="173">
        <f t="shared" si="76"/>
        <v>0</v>
      </c>
    </row>
    <row r="285" spans="1:13" s="140" customFormat="1" ht="16.5" hidden="1">
      <c r="A285" s="169">
        <f t="shared" si="74"/>
        <v>7</v>
      </c>
      <c r="B285" s="170">
        <v>2020802</v>
      </c>
      <c r="C285" s="171" t="s">
        <v>279</v>
      </c>
      <c r="D285" s="172">
        <v>0</v>
      </c>
      <c r="E285" s="172">
        <v>0</v>
      </c>
      <c r="F285" s="172">
        <v>0</v>
      </c>
      <c r="G285" s="172">
        <v>0</v>
      </c>
      <c r="H285" s="172"/>
      <c r="I285" s="175" t="str">
        <f t="shared" si="71"/>
        <v/>
      </c>
      <c r="J285" s="175" t="str">
        <f t="shared" si="72"/>
        <v/>
      </c>
      <c r="K285" s="161">
        <f t="shared" si="73"/>
        <v>0</v>
      </c>
      <c r="L285" s="174">
        <f t="shared" si="75"/>
        <v>0</v>
      </c>
      <c r="M285" s="173">
        <f t="shared" si="76"/>
        <v>0</v>
      </c>
    </row>
    <row r="286" spans="1:13" s="140" customFormat="1" ht="16.5" hidden="1">
      <c r="A286" s="169">
        <f t="shared" si="74"/>
        <v>7</v>
      </c>
      <c r="B286" s="170">
        <v>2020803</v>
      </c>
      <c r="C286" s="171" t="s">
        <v>256</v>
      </c>
      <c r="D286" s="172">
        <v>0</v>
      </c>
      <c r="E286" s="172">
        <v>0</v>
      </c>
      <c r="F286" s="172">
        <v>0</v>
      </c>
      <c r="G286" s="172">
        <v>0</v>
      </c>
      <c r="H286" s="172"/>
      <c r="I286" s="175" t="str">
        <f t="shared" si="71"/>
        <v/>
      </c>
      <c r="J286" s="175" t="str">
        <f t="shared" si="72"/>
        <v/>
      </c>
      <c r="K286" s="161">
        <f t="shared" si="73"/>
        <v>0</v>
      </c>
      <c r="L286" s="174">
        <f t="shared" si="75"/>
        <v>0</v>
      </c>
      <c r="M286" s="173">
        <f t="shared" si="76"/>
        <v>0</v>
      </c>
    </row>
    <row r="287" spans="1:13" s="140" customFormat="1" ht="16.5" hidden="1">
      <c r="A287" s="169">
        <f t="shared" si="74"/>
        <v>7</v>
      </c>
      <c r="B287" s="170">
        <v>2020850</v>
      </c>
      <c r="C287" s="171" t="s">
        <v>308</v>
      </c>
      <c r="D287" s="172">
        <v>0</v>
      </c>
      <c r="E287" s="172">
        <v>0</v>
      </c>
      <c r="F287" s="172">
        <v>0</v>
      </c>
      <c r="G287" s="172">
        <v>0</v>
      </c>
      <c r="H287" s="172"/>
      <c r="I287" s="175" t="str">
        <f t="shared" si="71"/>
        <v/>
      </c>
      <c r="J287" s="175" t="str">
        <f t="shared" si="72"/>
        <v/>
      </c>
      <c r="K287" s="161">
        <f t="shared" si="73"/>
        <v>0</v>
      </c>
      <c r="L287" s="174">
        <f t="shared" si="75"/>
        <v>0</v>
      </c>
      <c r="M287" s="173">
        <f t="shared" si="76"/>
        <v>0</v>
      </c>
    </row>
    <row r="288" spans="1:13" s="140" customFormat="1" ht="16.5" hidden="1">
      <c r="A288" s="169">
        <f t="shared" si="74"/>
        <v>7</v>
      </c>
      <c r="B288" s="170">
        <v>2020899</v>
      </c>
      <c r="C288" s="171" t="s">
        <v>427</v>
      </c>
      <c r="D288" s="172">
        <v>0</v>
      </c>
      <c r="E288" s="172">
        <v>0</v>
      </c>
      <c r="F288" s="172">
        <v>0</v>
      </c>
      <c r="G288" s="172">
        <v>0</v>
      </c>
      <c r="H288" s="172"/>
      <c r="I288" s="175" t="str">
        <f t="shared" si="71"/>
        <v/>
      </c>
      <c r="J288" s="175" t="str">
        <f t="shared" si="72"/>
        <v/>
      </c>
      <c r="K288" s="161">
        <f t="shared" si="73"/>
        <v>0</v>
      </c>
      <c r="L288" s="174">
        <f t="shared" si="75"/>
        <v>0</v>
      </c>
      <c r="M288" s="173">
        <f t="shared" si="76"/>
        <v>0</v>
      </c>
    </row>
    <row r="289" spans="1:13" s="140" customFormat="1" ht="16.5" hidden="1">
      <c r="A289" s="169">
        <f t="shared" si="74"/>
        <v>5</v>
      </c>
      <c r="B289" s="170">
        <v>20299</v>
      </c>
      <c r="C289" s="171" t="s">
        <v>428</v>
      </c>
      <c r="D289" s="172">
        <v>0</v>
      </c>
      <c r="E289" s="172">
        <v>0</v>
      </c>
      <c r="F289" s="172">
        <v>0</v>
      </c>
      <c r="G289" s="172">
        <v>0</v>
      </c>
      <c r="H289" s="172">
        <v>0</v>
      </c>
      <c r="I289" s="175" t="str">
        <f t="shared" si="71"/>
        <v/>
      </c>
      <c r="J289" s="175" t="str">
        <f t="shared" si="72"/>
        <v/>
      </c>
      <c r="K289" s="161">
        <f t="shared" si="73"/>
        <v>0</v>
      </c>
      <c r="L289" s="174">
        <f t="shared" si="75"/>
        <v>0</v>
      </c>
      <c r="M289" s="173">
        <f t="shared" si="76"/>
        <v>0</v>
      </c>
    </row>
    <row r="290" spans="1:13" s="140" customFormat="1" ht="16.5" hidden="1">
      <c r="A290" s="169">
        <f t="shared" si="74"/>
        <v>7</v>
      </c>
      <c r="B290" s="170">
        <v>2029901</v>
      </c>
      <c r="C290" s="171" t="s">
        <v>429</v>
      </c>
      <c r="D290" s="172">
        <v>0</v>
      </c>
      <c r="E290" s="172">
        <v>0</v>
      </c>
      <c r="F290" s="172">
        <v>0</v>
      </c>
      <c r="G290" s="172">
        <v>0</v>
      </c>
      <c r="H290" s="172">
        <v>0</v>
      </c>
      <c r="I290" s="175" t="str">
        <f t="shared" si="71"/>
        <v/>
      </c>
      <c r="J290" s="175" t="str">
        <f t="shared" si="72"/>
        <v/>
      </c>
      <c r="K290" s="161">
        <f t="shared" si="73"/>
        <v>0</v>
      </c>
      <c r="L290" s="174">
        <f t="shared" si="75"/>
        <v>0</v>
      </c>
      <c r="M290" s="173">
        <f t="shared" si="76"/>
        <v>0</v>
      </c>
    </row>
    <row r="291" spans="1:13" s="140" customFormat="1" ht="16.5" hidden="1">
      <c r="A291" s="169">
        <f t="shared" si="74"/>
        <v>3</v>
      </c>
      <c r="B291" s="170">
        <v>203</v>
      </c>
      <c r="C291" s="171" t="s">
        <v>430</v>
      </c>
      <c r="D291" s="172">
        <v>0</v>
      </c>
      <c r="E291" s="172">
        <v>0</v>
      </c>
      <c r="F291" s="172">
        <v>0</v>
      </c>
      <c r="G291" s="172">
        <v>0</v>
      </c>
      <c r="H291" s="172">
        <v>0</v>
      </c>
      <c r="I291" s="175" t="str">
        <f t="shared" si="71"/>
        <v/>
      </c>
      <c r="J291" s="175" t="str">
        <f t="shared" si="72"/>
        <v/>
      </c>
      <c r="K291" s="161">
        <f t="shared" si="73"/>
        <v>0</v>
      </c>
      <c r="L291" s="174">
        <f t="shared" si="75"/>
        <v>0</v>
      </c>
      <c r="M291" s="173">
        <f t="shared" si="76"/>
        <v>0</v>
      </c>
    </row>
    <row r="292" spans="1:13" s="140" customFormat="1" ht="16.5" hidden="1">
      <c r="A292" s="169">
        <f t="shared" si="74"/>
        <v>5</v>
      </c>
      <c r="B292" s="170">
        <v>20301</v>
      </c>
      <c r="C292" s="171" t="s">
        <v>431</v>
      </c>
      <c r="D292" s="172">
        <v>0</v>
      </c>
      <c r="E292" s="172">
        <v>0</v>
      </c>
      <c r="F292" s="172">
        <v>0</v>
      </c>
      <c r="G292" s="172">
        <v>0</v>
      </c>
      <c r="H292" s="172">
        <v>0</v>
      </c>
      <c r="I292" s="175" t="str">
        <f t="shared" si="71"/>
        <v/>
      </c>
      <c r="J292" s="175" t="str">
        <f t="shared" si="72"/>
        <v/>
      </c>
      <c r="K292" s="161">
        <f t="shared" si="73"/>
        <v>0</v>
      </c>
      <c r="L292" s="174">
        <f t="shared" si="75"/>
        <v>0</v>
      </c>
      <c r="M292" s="173">
        <f t="shared" si="76"/>
        <v>0</v>
      </c>
    </row>
    <row r="293" spans="1:13" s="140" customFormat="1" ht="16.5" hidden="1">
      <c r="A293" s="169">
        <f t="shared" si="74"/>
        <v>7</v>
      </c>
      <c r="B293" s="170">
        <v>2030101</v>
      </c>
      <c r="C293" s="171" t="s">
        <v>432</v>
      </c>
      <c r="D293" s="172">
        <v>0</v>
      </c>
      <c r="E293" s="172">
        <v>0</v>
      </c>
      <c r="F293" s="172">
        <v>0</v>
      </c>
      <c r="G293" s="172">
        <v>0</v>
      </c>
      <c r="H293" s="172">
        <v>0</v>
      </c>
      <c r="I293" s="175" t="str">
        <f t="shared" si="71"/>
        <v/>
      </c>
      <c r="J293" s="175" t="str">
        <f t="shared" si="72"/>
        <v/>
      </c>
      <c r="K293" s="161">
        <f t="shared" si="73"/>
        <v>0</v>
      </c>
      <c r="L293" s="174">
        <f t="shared" si="75"/>
        <v>0</v>
      </c>
      <c r="M293" s="173">
        <f t="shared" si="76"/>
        <v>0</v>
      </c>
    </row>
    <row r="294" spans="1:13" s="161" customFormat="1" ht="16.5" hidden="1">
      <c r="A294" s="169">
        <f t="shared" si="74"/>
        <v>5</v>
      </c>
      <c r="B294" s="170">
        <v>20304</v>
      </c>
      <c r="C294" s="171" t="s">
        <v>433</v>
      </c>
      <c r="D294" s="172">
        <v>0</v>
      </c>
      <c r="E294" s="172">
        <v>0</v>
      </c>
      <c r="F294" s="172">
        <v>0</v>
      </c>
      <c r="G294" s="172">
        <v>0</v>
      </c>
      <c r="H294" s="172">
        <v>0</v>
      </c>
      <c r="I294" s="175" t="str">
        <f t="shared" si="71"/>
        <v/>
      </c>
      <c r="J294" s="175" t="str">
        <f t="shared" si="72"/>
        <v/>
      </c>
      <c r="K294" s="161">
        <f t="shared" si="73"/>
        <v>0</v>
      </c>
      <c r="L294" s="174">
        <f t="shared" si="75"/>
        <v>0</v>
      </c>
      <c r="M294" s="173">
        <f t="shared" si="76"/>
        <v>0</v>
      </c>
    </row>
    <row r="295" spans="1:13" s="161" customFormat="1" ht="16.5" hidden="1">
      <c r="A295" s="169">
        <f t="shared" si="74"/>
        <v>7</v>
      </c>
      <c r="B295" s="170">
        <v>2030401</v>
      </c>
      <c r="C295" s="171" t="s">
        <v>434</v>
      </c>
      <c r="D295" s="172">
        <v>0</v>
      </c>
      <c r="E295" s="172">
        <v>0</v>
      </c>
      <c r="F295" s="172">
        <v>0</v>
      </c>
      <c r="G295" s="172">
        <v>0</v>
      </c>
      <c r="H295" s="172">
        <v>0</v>
      </c>
      <c r="I295" s="175" t="str">
        <f t="shared" si="71"/>
        <v/>
      </c>
      <c r="J295" s="175" t="str">
        <f t="shared" si="72"/>
        <v/>
      </c>
      <c r="K295" s="161">
        <f t="shared" si="73"/>
        <v>0</v>
      </c>
      <c r="L295" s="174">
        <f t="shared" si="75"/>
        <v>0</v>
      </c>
      <c r="M295" s="173">
        <f t="shared" si="76"/>
        <v>0</v>
      </c>
    </row>
    <row r="296" spans="1:13" s="161" customFormat="1" ht="16.5" hidden="1">
      <c r="A296" s="169">
        <f t="shared" si="74"/>
        <v>5</v>
      </c>
      <c r="B296" s="170">
        <v>20305</v>
      </c>
      <c r="C296" s="171" t="s">
        <v>435</v>
      </c>
      <c r="D296" s="172">
        <v>0</v>
      </c>
      <c r="E296" s="172">
        <v>0</v>
      </c>
      <c r="F296" s="172">
        <v>0</v>
      </c>
      <c r="G296" s="172">
        <v>0</v>
      </c>
      <c r="H296" s="172">
        <v>0</v>
      </c>
      <c r="I296" s="175" t="str">
        <f t="shared" si="71"/>
        <v/>
      </c>
      <c r="J296" s="175" t="str">
        <f t="shared" si="72"/>
        <v/>
      </c>
      <c r="K296" s="161">
        <f t="shared" si="73"/>
        <v>0</v>
      </c>
      <c r="L296" s="174">
        <f t="shared" si="75"/>
        <v>0</v>
      </c>
      <c r="M296" s="173">
        <f t="shared" si="76"/>
        <v>0</v>
      </c>
    </row>
    <row r="297" spans="1:13" s="161" customFormat="1" ht="16.5" hidden="1">
      <c r="A297" s="169">
        <f t="shared" si="74"/>
        <v>7</v>
      </c>
      <c r="B297" s="170">
        <v>2030501</v>
      </c>
      <c r="C297" s="171" t="s">
        <v>436</v>
      </c>
      <c r="D297" s="172">
        <v>0</v>
      </c>
      <c r="E297" s="172">
        <v>0</v>
      </c>
      <c r="F297" s="172">
        <v>0</v>
      </c>
      <c r="G297" s="172">
        <v>0</v>
      </c>
      <c r="H297" s="172">
        <v>0</v>
      </c>
      <c r="I297" s="175" t="str">
        <f t="shared" si="71"/>
        <v/>
      </c>
      <c r="J297" s="175" t="str">
        <f t="shared" si="72"/>
        <v/>
      </c>
      <c r="K297" s="161">
        <f t="shared" si="73"/>
        <v>0</v>
      </c>
      <c r="L297" s="174">
        <f t="shared" si="75"/>
        <v>0</v>
      </c>
      <c r="M297" s="173">
        <f t="shared" si="76"/>
        <v>0</v>
      </c>
    </row>
    <row r="298" spans="1:13" s="161" customFormat="1" ht="16.5" hidden="1">
      <c r="A298" s="169">
        <f t="shared" si="74"/>
        <v>5</v>
      </c>
      <c r="B298" s="170">
        <v>20306</v>
      </c>
      <c r="C298" s="171" t="s">
        <v>437</v>
      </c>
      <c r="D298" s="172">
        <v>0</v>
      </c>
      <c r="E298" s="172">
        <v>0</v>
      </c>
      <c r="F298" s="172">
        <v>0</v>
      </c>
      <c r="G298" s="172">
        <v>0</v>
      </c>
      <c r="H298" s="172">
        <v>0</v>
      </c>
      <c r="I298" s="175" t="str">
        <f t="shared" si="71"/>
        <v/>
      </c>
      <c r="J298" s="175" t="str">
        <f t="shared" si="72"/>
        <v/>
      </c>
      <c r="K298" s="161">
        <f t="shared" si="73"/>
        <v>0</v>
      </c>
      <c r="L298" s="174">
        <f t="shared" si="75"/>
        <v>0</v>
      </c>
      <c r="M298" s="173">
        <f t="shared" si="76"/>
        <v>0</v>
      </c>
    </row>
    <row r="299" spans="1:13" s="161" customFormat="1" ht="16.5" hidden="1">
      <c r="A299" s="169">
        <f t="shared" si="74"/>
        <v>7</v>
      </c>
      <c r="B299" s="170">
        <v>2030601</v>
      </c>
      <c r="C299" s="171" t="s">
        <v>438</v>
      </c>
      <c r="D299" s="172">
        <v>0</v>
      </c>
      <c r="E299" s="172">
        <v>0</v>
      </c>
      <c r="F299" s="172">
        <v>0</v>
      </c>
      <c r="G299" s="172">
        <v>0</v>
      </c>
      <c r="H299" s="172">
        <v>0</v>
      </c>
      <c r="I299" s="175" t="str">
        <f t="shared" si="71"/>
        <v/>
      </c>
      <c r="J299" s="175" t="str">
        <f t="shared" si="72"/>
        <v/>
      </c>
      <c r="K299" s="161">
        <f t="shared" si="73"/>
        <v>0</v>
      </c>
      <c r="L299" s="174">
        <f t="shared" si="75"/>
        <v>0</v>
      </c>
      <c r="M299" s="173">
        <f t="shared" si="76"/>
        <v>0</v>
      </c>
    </row>
    <row r="300" spans="1:13" s="161" customFormat="1" ht="16.5" hidden="1">
      <c r="A300" s="169">
        <f t="shared" si="74"/>
        <v>7</v>
      </c>
      <c r="B300" s="170">
        <v>2030602</v>
      </c>
      <c r="C300" s="171" t="s">
        <v>439</v>
      </c>
      <c r="D300" s="172">
        <v>0</v>
      </c>
      <c r="E300" s="172">
        <v>0</v>
      </c>
      <c r="F300" s="172">
        <v>0</v>
      </c>
      <c r="G300" s="172">
        <v>0</v>
      </c>
      <c r="H300" s="172">
        <v>0</v>
      </c>
      <c r="I300" s="175" t="str">
        <f t="shared" si="71"/>
        <v/>
      </c>
      <c r="J300" s="175" t="str">
        <f t="shared" si="72"/>
        <v/>
      </c>
      <c r="K300" s="161">
        <f t="shared" si="73"/>
        <v>0</v>
      </c>
      <c r="L300" s="174">
        <f t="shared" si="75"/>
        <v>0</v>
      </c>
      <c r="M300" s="173">
        <f t="shared" si="76"/>
        <v>0</v>
      </c>
    </row>
    <row r="301" spans="1:13" s="161" customFormat="1" ht="16.5" hidden="1">
      <c r="A301" s="169">
        <f t="shared" si="74"/>
        <v>7</v>
      </c>
      <c r="B301" s="170">
        <v>2030603</v>
      </c>
      <c r="C301" s="171" t="s">
        <v>440</v>
      </c>
      <c r="D301" s="172">
        <v>0</v>
      </c>
      <c r="E301" s="172">
        <v>0</v>
      </c>
      <c r="F301" s="172">
        <v>0</v>
      </c>
      <c r="G301" s="172">
        <v>0</v>
      </c>
      <c r="H301" s="172">
        <v>0</v>
      </c>
      <c r="I301" s="175" t="str">
        <f t="shared" si="71"/>
        <v/>
      </c>
      <c r="J301" s="175" t="str">
        <f t="shared" si="72"/>
        <v/>
      </c>
      <c r="K301" s="161">
        <f t="shared" si="73"/>
        <v>0</v>
      </c>
      <c r="L301" s="174">
        <f t="shared" si="75"/>
        <v>0</v>
      </c>
      <c r="M301" s="173">
        <f t="shared" si="76"/>
        <v>0</v>
      </c>
    </row>
    <row r="302" spans="1:13" s="161" customFormat="1" ht="16.5" hidden="1">
      <c r="A302" s="169">
        <f t="shared" si="74"/>
        <v>7</v>
      </c>
      <c r="B302" s="170">
        <v>2030604</v>
      </c>
      <c r="C302" s="171" t="s">
        <v>441</v>
      </c>
      <c r="D302" s="172">
        <v>0</v>
      </c>
      <c r="E302" s="172">
        <v>0</v>
      </c>
      <c r="F302" s="172">
        <v>0</v>
      </c>
      <c r="G302" s="172">
        <v>0</v>
      </c>
      <c r="H302" s="172">
        <v>0</v>
      </c>
      <c r="I302" s="175" t="str">
        <f t="shared" si="71"/>
        <v/>
      </c>
      <c r="J302" s="175" t="str">
        <f t="shared" si="72"/>
        <v/>
      </c>
      <c r="K302" s="161">
        <f t="shared" si="73"/>
        <v>0</v>
      </c>
      <c r="L302" s="174">
        <f t="shared" si="75"/>
        <v>0</v>
      </c>
      <c r="M302" s="173">
        <f t="shared" si="76"/>
        <v>0</v>
      </c>
    </row>
    <row r="303" spans="1:13" s="161" customFormat="1" ht="16.5" hidden="1">
      <c r="A303" s="169">
        <f t="shared" si="74"/>
        <v>7</v>
      </c>
      <c r="B303" s="170">
        <v>2030605</v>
      </c>
      <c r="C303" s="171" t="s">
        <v>442</v>
      </c>
      <c r="D303" s="172">
        <v>0</v>
      </c>
      <c r="E303" s="172">
        <v>0</v>
      </c>
      <c r="F303" s="172">
        <v>0</v>
      </c>
      <c r="G303" s="172">
        <v>0</v>
      </c>
      <c r="H303" s="172">
        <v>0</v>
      </c>
      <c r="I303" s="175" t="str">
        <f t="shared" si="71"/>
        <v/>
      </c>
      <c r="J303" s="175" t="str">
        <f t="shared" si="72"/>
        <v/>
      </c>
      <c r="K303" s="161">
        <f t="shared" si="73"/>
        <v>0</v>
      </c>
      <c r="L303" s="174">
        <f t="shared" si="75"/>
        <v>0</v>
      </c>
      <c r="M303" s="173">
        <f t="shared" si="76"/>
        <v>0</v>
      </c>
    </row>
    <row r="304" spans="1:13" s="161" customFormat="1" ht="16.5" hidden="1">
      <c r="A304" s="169">
        <f t="shared" si="74"/>
        <v>7</v>
      </c>
      <c r="B304" s="170">
        <v>2030606</v>
      </c>
      <c r="C304" s="171" t="s">
        <v>443</v>
      </c>
      <c r="D304" s="172">
        <v>0</v>
      </c>
      <c r="E304" s="172">
        <v>0</v>
      </c>
      <c r="F304" s="172">
        <v>0</v>
      </c>
      <c r="G304" s="172">
        <v>0</v>
      </c>
      <c r="H304" s="172">
        <v>0</v>
      </c>
      <c r="I304" s="175" t="str">
        <f t="shared" si="71"/>
        <v/>
      </c>
      <c r="J304" s="175" t="str">
        <f t="shared" si="72"/>
        <v/>
      </c>
      <c r="K304" s="161">
        <f t="shared" si="73"/>
        <v>0</v>
      </c>
      <c r="L304" s="174">
        <f t="shared" si="75"/>
        <v>0</v>
      </c>
      <c r="M304" s="173">
        <f t="shared" si="76"/>
        <v>0</v>
      </c>
    </row>
    <row r="305" spans="1:13" s="161" customFormat="1" ht="16.5" hidden="1">
      <c r="A305" s="169">
        <f t="shared" si="74"/>
        <v>7</v>
      </c>
      <c r="B305" s="170">
        <v>2030607</v>
      </c>
      <c r="C305" s="171" t="s">
        <v>444</v>
      </c>
      <c r="D305" s="172">
        <v>0</v>
      </c>
      <c r="E305" s="172">
        <v>0</v>
      </c>
      <c r="F305" s="172">
        <v>0</v>
      </c>
      <c r="G305" s="172">
        <v>0</v>
      </c>
      <c r="H305" s="172">
        <v>0</v>
      </c>
      <c r="I305" s="175" t="str">
        <f t="shared" si="71"/>
        <v/>
      </c>
      <c r="J305" s="175" t="str">
        <f t="shared" si="72"/>
        <v/>
      </c>
      <c r="K305" s="161">
        <f t="shared" si="73"/>
        <v>0</v>
      </c>
      <c r="L305" s="174">
        <f t="shared" si="75"/>
        <v>0</v>
      </c>
      <c r="M305" s="173">
        <f t="shared" si="76"/>
        <v>0</v>
      </c>
    </row>
    <row r="306" spans="1:13" s="161" customFormat="1" ht="16.5" hidden="1">
      <c r="A306" s="169">
        <f t="shared" si="74"/>
        <v>7</v>
      </c>
      <c r="B306" s="170">
        <v>2030608</v>
      </c>
      <c r="C306" s="171" t="s">
        <v>445</v>
      </c>
      <c r="D306" s="172">
        <v>0</v>
      </c>
      <c r="E306" s="172">
        <v>0</v>
      </c>
      <c r="F306" s="172">
        <v>0</v>
      </c>
      <c r="G306" s="172">
        <v>0</v>
      </c>
      <c r="H306" s="172">
        <v>0</v>
      </c>
      <c r="I306" s="175" t="str">
        <f t="shared" si="71"/>
        <v/>
      </c>
      <c r="J306" s="175" t="str">
        <f t="shared" si="72"/>
        <v/>
      </c>
      <c r="K306" s="161">
        <f t="shared" si="73"/>
        <v>0</v>
      </c>
      <c r="L306" s="174">
        <f t="shared" si="75"/>
        <v>0</v>
      </c>
      <c r="M306" s="173">
        <f t="shared" si="76"/>
        <v>0</v>
      </c>
    </row>
    <row r="307" spans="1:13" s="161" customFormat="1" ht="16.5" hidden="1">
      <c r="A307" s="169">
        <f t="shared" si="74"/>
        <v>7</v>
      </c>
      <c r="B307" s="170">
        <v>2030699</v>
      </c>
      <c r="C307" s="171" t="s">
        <v>446</v>
      </c>
      <c r="D307" s="172">
        <v>0</v>
      </c>
      <c r="E307" s="172">
        <v>0</v>
      </c>
      <c r="F307" s="172">
        <v>0</v>
      </c>
      <c r="G307" s="172">
        <v>0</v>
      </c>
      <c r="H307" s="172">
        <v>0</v>
      </c>
      <c r="I307" s="175" t="str">
        <f t="shared" si="71"/>
        <v/>
      </c>
      <c r="J307" s="175" t="str">
        <f t="shared" si="72"/>
        <v/>
      </c>
      <c r="K307" s="161">
        <f t="shared" si="73"/>
        <v>0</v>
      </c>
      <c r="L307" s="174">
        <f t="shared" si="75"/>
        <v>0</v>
      </c>
      <c r="M307" s="173">
        <f t="shared" si="76"/>
        <v>0</v>
      </c>
    </row>
    <row r="308" spans="1:13" s="161" customFormat="1" ht="16.5" hidden="1">
      <c r="A308" s="169">
        <f t="shared" si="74"/>
        <v>5</v>
      </c>
      <c r="B308" s="170">
        <v>20399</v>
      </c>
      <c r="C308" s="171" t="s">
        <v>447</v>
      </c>
      <c r="D308" s="172">
        <v>0</v>
      </c>
      <c r="E308" s="172">
        <v>0</v>
      </c>
      <c r="F308" s="172">
        <v>0</v>
      </c>
      <c r="G308" s="172">
        <v>0</v>
      </c>
      <c r="H308" s="172">
        <v>0</v>
      </c>
      <c r="I308" s="175" t="str">
        <f t="shared" si="71"/>
        <v/>
      </c>
      <c r="J308" s="175" t="str">
        <f t="shared" si="72"/>
        <v/>
      </c>
      <c r="K308" s="161">
        <f t="shared" si="73"/>
        <v>0</v>
      </c>
      <c r="L308" s="174">
        <f t="shared" si="75"/>
        <v>0</v>
      </c>
      <c r="M308" s="173">
        <f t="shared" si="76"/>
        <v>0</v>
      </c>
    </row>
    <row r="309" spans="1:13" s="161" customFormat="1" ht="16.5" hidden="1">
      <c r="A309" s="169">
        <f t="shared" si="74"/>
        <v>7</v>
      </c>
      <c r="B309" s="170">
        <v>2039901</v>
      </c>
      <c r="C309" s="171" t="s">
        <v>448</v>
      </c>
      <c r="D309" s="172">
        <v>0</v>
      </c>
      <c r="E309" s="172">
        <v>0</v>
      </c>
      <c r="F309" s="172">
        <v>0</v>
      </c>
      <c r="G309" s="172">
        <v>0</v>
      </c>
      <c r="H309" s="172">
        <v>0</v>
      </c>
      <c r="I309" s="175" t="str">
        <f t="shared" si="71"/>
        <v/>
      </c>
      <c r="J309" s="175" t="str">
        <f t="shared" si="72"/>
        <v/>
      </c>
      <c r="K309" s="161">
        <f t="shared" si="73"/>
        <v>0</v>
      </c>
      <c r="L309" s="174">
        <f t="shared" si="75"/>
        <v>0</v>
      </c>
      <c r="M309" s="173">
        <f t="shared" si="76"/>
        <v>0</v>
      </c>
    </row>
    <row r="310" spans="1:13" s="161" customFormat="1" ht="18" customHeight="1">
      <c r="A310" s="169">
        <f t="shared" si="74"/>
        <v>3</v>
      </c>
      <c r="B310" s="170">
        <v>204</v>
      </c>
      <c r="C310" s="171" t="s">
        <v>449</v>
      </c>
      <c r="D310" s="172">
        <v>21762</v>
      </c>
      <c r="E310" s="172">
        <v>15715</v>
      </c>
      <c r="F310" s="172">
        <v>15641.47776</v>
      </c>
      <c r="G310" s="172">
        <v>73.522239999999996</v>
      </c>
      <c r="H310" s="172">
        <v>15600.21</v>
      </c>
      <c r="I310" s="51">
        <f>IFERROR(E310/D310,"")*100</f>
        <v>72.213031890451205</v>
      </c>
      <c r="J310" s="51">
        <f>IFERROR(E310/H310,"")*100</f>
        <v>100.73582342801799</v>
      </c>
      <c r="K310" s="161">
        <f t="shared" si="73"/>
        <v>53192</v>
      </c>
      <c r="L310" s="174">
        <f t="shared" si="75"/>
        <v>68792.210000000006</v>
      </c>
      <c r="M310" s="173">
        <f t="shared" si="76"/>
        <v>53077.21</v>
      </c>
    </row>
    <row r="311" spans="1:13" s="140" customFormat="1" ht="16.5" hidden="1">
      <c r="A311" s="169">
        <f t="shared" si="74"/>
        <v>5</v>
      </c>
      <c r="B311" s="170">
        <v>20401</v>
      </c>
      <c r="C311" s="171" t="s">
        <v>450</v>
      </c>
      <c r="D311" s="172">
        <v>0</v>
      </c>
      <c r="E311" s="172">
        <v>0</v>
      </c>
      <c r="F311" s="172">
        <v>0</v>
      </c>
      <c r="G311" s="172">
        <v>0</v>
      </c>
      <c r="H311" s="172">
        <v>0</v>
      </c>
      <c r="I311" s="175" t="str">
        <f t="shared" si="71"/>
        <v/>
      </c>
      <c r="J311" s="175" t="str">
        <f t="shared" si="72"/>
        <v/>
      </c>
      <c r="K311" s="161">
        <f t="shared" si="73"/>
        <v>0</v>
      </c>
      <c r="L311" s="174">
        <f t="shared" si="75"/>
        <v>0</v>
      </c>
      <c r="M311" s="173">
        <f t="shared" si="76"/>
        <v>0</v>
      </c>
    </row>
    <row r="312" spans="1:13" s="140" customFormat="1" ht="16.5" hidden="1">
      <c r="A312" s="169">
        <f t="shared" si="74"/>
        <v>7</v>
      </c>
      <c r="B312" s="170">
        <v>2040101</v>
      </c>
      <c r="C312" s="171" t="s">
        <v>451</v>
      </c>
      <c r="D312" s="172">
        <v>0</v>
      </c>
      <c r="E312" s="172">
        <v>0</v>
      </c>
      <c r="F312" s="172">
        <v>0</v>
      </c>
      <c r="G312" s="172">
        <v>0</v>
      </c>
      <c r="H312" s="172">
        <v>0</v>
      </c>
      <c r="I312" s="175" t="str">
        <f t="shared" si="71"/>
        <v/>
      </c>
      <c r="J312" s="175" t="str">
        <f t="shared" si="72"/>
        <v/>
      </c>
      <c r="K312" s="161">
        <f t="shared" si="73"/>
        <v>0</v>
      </c>
      <c r="L312" s="174">
        <f t="shared" si="75"/>
        <v>0</v>
      </c>
      <c r="M312" s="173">
        <f t="shared" si="76"/>
        <v>0</v>
      </c>
    </row>
    <row r="313" spans="1:13" s="140" customFormat="1" ht="16.5" hidden="1">
      <c r="A313" s="169">
        <f t="shared" si="74"/>
        <v>7</v>
      </c>
      <c r="B313" s="170">
        <v>2040199</v>
      </c>
      <c r="C313" s="171" t="s">
        <v>452</v>
      </c>
      <c r="D313" s="172">
        <v>0</v>
      </c>
      <c r="E313" s="172">
        <v>0</v>
      </c>
      <c r="F313" s="172">
        <v>0</v>
      </c>
      <c r="G313" s="172">
        <v>0</v>
      </c>
      <c r="H313" s="172">
        <v>0</v>
      </c>
      <c r="I313" s="175" t="str">
        <f t="shared" si="71"/>
        <v/>
      </c>
      <c r="J313" s="175" t="str">
        <f t="shared" si="72"/>
        <v/>
      </c>
      <c r="K313" s="161">
        <f t="shared" si="73"/>
        <v>0</v>
      </c>
      <c r="L313" s="174">
        <f t="shared" si="75"/>
        <v>0</v>
      </c>
      <c r="M313" s="173">
        <f t="shared" si="76"/>
        <v>0</v>
      </c>
    </row>
    <row r="314" spans="1:13" s="140" customFormat="1" ht="18" customHeight="1">
      <c r="A314" s="169">
        <f t="shared" si="74"/>
        <v>5</v>
      </c>
      <c r="B314" s="170">
        <v>20402</v>
      </c>
      <c r="C314" s="171" t="s">
        <v>453</v>
      </c>
      <c r="D314" s="172">
        <v>17707</v>
      </c>
      <c r="E314" s="172">
        <v>12937</v>
      </c>
      <c r="F314" s="172">
        <v>12937</v>
      </c>
      <c r="G314" s="172">
        <v>0</v>
      </c>
      <c r="H314" s="172">
        <v>12447.98</v>
      </c>
      <c r="I314" s="51">
        <f t="shared" ref="I314:I315" si="77">IFERROR(E314/D314,"")*100</f>
        <v>73.061501101259395</v>
      </c>
      <c r="J314" s="51">
        <f t="shared" ref="J314:J315" si="78">IFERROR(E314/H314,"")*100</f>
        <v>103.92850888256601</v>
      </c>
      <c r="K314" s="161">
        <f t="shared" si="73"/>
        <v>43581</v>
      </c>
      <c r="L314" s="174">
        <f t="shared" si="75"/>
        <v>56028.98</v>
      </c>
      <c r="M314" s="173">
        <f t="shared" si="76"/>
        <v>43091.98</v>
      </c>
    </row>
    <row r="315" spans="1:13" s="140" customFormat="1" ht="18" customHeight="1">
      <c r="A315" s="169">
        <f t="shared" si="74"/>
        <v>7</v>
      </c>
      <c r="B315" s="170">
        <v>2040201</v>
      </c>
      <c r="C315" s="171" t="s">
        <v>254</v>
      </c>
      <c r="D315" s="172">
        <v>13611</v>
      </c>
      <c r="E315" s="172">
        <v>10679</v>
      </c>
      <c r="F315" s="172">
        <v>10679</v>
      </c>
      <c r="G315" s="172">
        <v>0</v>
      </c>
      <c r="H315" s="172">
        <v>9139.2800000000007</v>
      </c>
      <c r="I315" s="51">
        <f t="shared" si="77"/>
        <v>78.458599662038097</v>
      </c>
      <c r="J315" s="51">
        <f t="shared" si="78"/>
        <v>116.84727899790801</v>
      </c>
      <c r="K315" s="161">
        <f t="shared" si="73"/>
        <v>34969</v>
      </c>
      <c r="L315" s="174">
        <f t="shared" si="75"/>
        <v>44108.28</v>
      </c>
      <c r="M315" s="173">
        <f t="shared" si="76"/>
        <v>33429.279999999999</v>
      </c>
    </row>
    <row r="316" spans="1:13" s="140" customFormat="1" ht="18" hidden="1" customHeight="1">
      <c r="A316" s="169">
        <f t="shared" si="74"/>
        <v>7</v>
      </c>
      <c r="B316" s="170">
        <v>2040202</v>
      </c>
      <c r="C316" s="171" t="s">
        <v>255</v>
      </c>
      <c r="D316" s="172">
        <v>0</v>
      </c>
      <c r="E316" s="172">
        <v>0</v>
      </c>
      <c r="F316" s="172">
        <v>0</v>
      </c>
      <c r="G316" s="172">
        <v>0</v>
      </c>
      <c r="H316" s="172">
        <v>0</v>
      </c>
      <c r="I316" s="31" t="str">
        <f t="shared" si="71"/>
        <v/>
      </c>
      <c r="J316" s="31" t="str">
        <f t="shared" si="72"/>
        <v/>
      </c>
      <c r="K316" s="161">
        <f t="shared" si="73"/>
        <v>0</v>
      </c>
      <c r="L316" s="174">
        <f t="shared" si="75"/>
        <v>0</v>
      </c>
      <c r="M316" s="173">
        <f t="shared" si="76"/>
        <v>0</v>
      </c>
    </row>
    <row r="317" spans="1:13" s="140" customFormat="1" ht="16.5" hidden="1">
      <c r="A317" s="169">
        <f t="shared" si="74"/>
        <v>7</v>
      </c>
      <c r="B317" s="170">
        <v>2040203</v>
      </c>
      <c r="C317" s="171" t="s">
        <v>256</v>
      </c>
      <c r="D317" s="172">
        <v>0</v>
      </c>
      <c r="E317" s="172">
        <v>0</v>
      </c>
      <c r="F317" s="172">
        <v>0</v>
      </c>
      <c r="G317" s="172">
        <v>0</v>
      </c>
      <c r="H317" s="172">
        <v>0</v>
      </c>
      <c r="I317" s="175" t="str">
        <f t="shared" si="71"/>
        <v/>
      </c>
      <c r="J317" s="175" t="str">
        <f t="shared" si="72"/>
        <v/>
      </c>
      <c r="K317" s="161">
        <f t="shared" si="73"/>
        <v>0</v>
      </c>
      <c r="L317" s="174">
        <f t="shared" si="75"/>
        <v>0</v>
      </c>
      <c r="M317" s="173">
        <f t="shared" si="76"/>
        <v>0</v>
      </c>
    </row>
    <row r="318" spans="1:13" s="140" customFormat="1" ht="18" hidden="1" customHeight="1">
      <c r="A318" s="169">
        <f t="shared" si="74"/>
        <v>7</v>
      </c>
      <c r="B318" s="170">
        <v>2040219</v>
      </c>
      <c r="C318" s="171" t="s">
        <v>297</v>
      </c>
      <c r="D318" s="172">
        <v>0</v>
      </c>
      <c r="E318" s="172">
        <v>0</v>
      </c>
      <c r="F318" s="172">
        <v>0</v>
      </c>
      <c r="G318" s="172">
        <v>0</v>
      </c>
      <c r="H318" s="172">
        <v>0</v>
      </c>
      <c r="I318" s="31" t="str">
        <f t="shared" si="71"/>
        <v/>
      </c>
      <c r="J318" s="31" t="str">
        <f t="shared" si="72"/>
        <v/>
      </c>
      <c r="K318" s="161">
        <f t="shared" si="73"/>
        <v>0</v>
      </c>
      <c r="L318" s="174">
        <f t="shared" si="75"/>
        <v>0</v>
      </c>
      <c r="M318" s="173">
        <f t="shared" si="76"/>
        <v>0</v>
      </c>
    </row>
    <row r="319" spans="1:13" s="140" customFormat="1" ht="18" customHeight="1">
      <c r="A319" s="169">
        <f t="shared" si="74"/>
        <v>7</v>
      </c>
      <c r="B319" s="170">
        <v>2040220</v>
      </c>
      <c r="C319" s="171" t="s">
        <v>454</v>
      </c>
      <c r="D319" s="172">
        <v>4096</v>
      </c>
      <c r="E319" s="172">
        <v>1782</v>
      </c>
      <c r="F319" s="172">
        <v>1782</v>
      </c>
      <c r="G319" s="172">
        <v>0</v>
      </c>
      <c r="H319" s="172">
        <v>2828.7</v>
      </c>
      <c r="I319" s="51">
        <f>IFERROR(E319/D319,"")*100</f>
        <v>43.505859375</v>
      </c>
      <c r="J319" s="51">
        <f>IFERROR(E319/H319,"")*100</f>
        <v>62.997136493795701</v>
      </c>
      <c r="K319" s="161">
        <f t="shared" si="73"/>
        <v>7660</v>
      </c>
      <c r="L319" s="174">
        <f t="shared" si="75"/>
        <v>10488.7</v>
      </c>
      <c r="M319" s="173">
        <f t="shared" si="76"/>
        <v>8706.7000000000007</v>
      </c>
    </row>
    <row r="320" spans="1:13" s="140" customFormat="1" ht="16.5" hidden="1">
      <c r="A320" s="169">
        <f t="shared" si="74"/>
        <v>7</v>
      </c>
      <c r="B320" s="170">
        <v>2040221</v>
      </c>
      <c r="C320" s="171" t="s">
        <v>455</v>
      </c>
      <c r="D320" s="172">
        <v>0</v>
      </c>
      <c r="E320" s="172">
        <v>0</v>
      </c>
      <c r="F320" s="172">
        <v>0</v>
      </c>
      <c r="G320" s="172">
        <v>0</v>
      </c>
      <c r="H320" s="172"/>
      <c r="I320" s="175" t="str">
        <f t="shared" si="71"/>
        <v/>
      </c>
      <c r="J320" s="175" t="str">
        <f t="shared" si="72"/>
        <v/>
      </c>
      <c r="K320" s="161">
        <f t="shared" si="73"/>
        <v>0</v>
      </c>
      <c r="L320" s="174">
        <f t="shared" si="75"/>
        <v>0</v>
      </c>
      <c r="M320" s="173">
        <f t="shared" si="76"/>
        <v>0</v>
      </c>
    </row>
    <row r="321" spans="1:13" s="140" customFormat="1" ht="16.5" hidden="1">
      <c r="A321" s="169">
        <f t="shared" si="74"/>
        <v>7</v>
      </c>
      <c r="B321" s="170">
        <v>2040250</v>
      </c>
      <c r="C321" s="171" t="s">
        <v>308</v>
      </c>
      <c r="D321" s="172">
        <v>0</v>
      </c>
      <c r="E321" s="172">
        <v>0</v>
      </c>
      <c r="F321" s="172">
        <v>0</v>
      </c>
      <c r="G321" s="172">
        <v>0</v>
      </c>
      <c r="H321" s="172">
        <v>0</v>
      </c>
      <c r="I321" s="175" t="str">
        <f t="shared" si="71"/>
        <v/>
      </c>
      <c r="J321" s="175" t="str">
        <f t="shared" si="72"/>
        <v/>
      </c>
      <c r="K321" s="161">
        <f t="shared" si="73"/>
        <v>0</v>
      </c>
      <c r="L321" s="174">
        <f t="shared" si="75"/>
        <v>0</v>
      </c>
      <c r="M321" s="173">
        <f t="shared" si="76"/>
        <v>0</v>
      </c>
    </row>
    <row r="322" spans="1:13" s="140" customFormat="1" ht="18" customHeight="1">
      <c r="A322" s="169">
        <f t="shared" si="74"/>
        <v>7</v>
      </c>
      <c r="B322" s="170">
        <v>2040299</v>
      </c>
      <c r="C322" s="171" t="s">
        <v>456</v>
      </c>
      <c r="D322" s="172">
        <v>0</v>
      </c>
      <c r="E322" s="172">
        <v>476</v>
      </c>
      <c r="F322" s="172">
        <v>476</v>
      </c>
      <c r="G322" s="172">
        <v>0</v>
      </c>
      <c r="H322" s="172">
        <v>480</v>
      </c>
      <c r="I322" s="51"/>
      <c r="J322" s="51">
        <f>IFERROR(E322/H322,"")*100</f>
        <v>99.1666666666667</v>
      </c>
      <c r="K322" s="161">
        <f t="shared" si="73"/>
        <v>952</v>
      </c>
      <c r="L322" s="174">
        <f t="shared" si="75"/>
        <v>1432</v>
      </c>
      <c r="M322" s="173">
        <f t="shared" si="76"/>
        <v>956</v>
      </c>
    </row>
    <row r="323" spans="1:13" s="140" customFormat="1" ht="16.5" hidden="1">
      <c r="A323" s="169">
        <f t="shared" si="74"/>
        <v>5</v>
      </c>
      <c r="B323" s="170">
        <v>20403</v>
      </c>
      <c r="C323" s="171" t="s">
        <v>457</v>
      </c>
      <c r="D323" s="172">
        <v>0</v>
      </c>
      <c r="E323" s="172">
        <v>0</v>
      </c>
      <c r="F323" s="172">
        <v>0</v>
      </c>
      <c r="G323" s="172">
        <v>0</v>
      </c>
      <c r="H323" s="172">
        <v>0</v>
      </c>
      <c r="I323" s="175" t="str">
        <f t="shared" si="71"/>
        <v/>
      </c>
      <c r="J323" s="175" t="str">
        <f t="shared" si="72"/>
        <v/>
      </c>
      <c r="K323" s="161">
        <f t="shared" si="73"/>
        <v>0</v>
      </c>
      <c r="L323" s="174">
        <f t="shared" si="75"/>
        <v>0</v>
      </c>
      <c r="M323" s="173">
        <f t="shared" si="76"/>
        <v>0</v>
      </c>
    </row>
    <row r="324" spans="1:13" s="140" customFormat="1" ht="16.5" hidden="1">
      <c r="A324" s="169">
        <f t="shared" si="74"/>
        <v>7</v>
      </c>
      <c r="B324" s="170">
        <v>2040301</v>
      </c>
      <c r="C324" s="171" t="s">
        <v>301</v>
      </c>
      <c r="D324" s="172">
        <v>0</v>
      </c>
      <c r="E324" s="172">
        <v>0</v>
      </c>
      <c r="F324" s="172">
        <v>0</v>
      </c>
      <c r="G324" s="172">
        <v>0</v>
      </c>
      <c r="H324" s="172">
        <v>0</v>
      </c>
      <c r="I324" s="175" t="str">
        <f t="shared" si="71"/>
        <v/>
      </c>
      <c r="J324" s="175" t="str">
        <f t="shared" si="72"/>
        <v/>
      </c>
      <c r="K324" s="161">
        <f t="shared" si="73"/>
        <v>0</v>
      </c>
      <c r="L324" s="174">
        <f t="shared" si="75"/>
        <v>0</v>
      </c>
      <c r="M324" s="173">
        <f t="shared" si="76"/>
        <v>0</v>
      </c>
    </row>
    <row r="325" spans="1:13" s="140" customFormat="1" ht="16.5" hidden="1">
      <c r="A325" s="169">
        <f t="shared" si="74"/>
        <v>7</v>
      </c>
      <c r="B325" s="170">
        <v>2040302</v>
      </c>
      <c r="C325" s="171" t="s">
        <v>279</v>
      </c>
      <c r="D325" s="172">
        <v>0</v>
      </c>
      <c r="E325" s="172">
        <v>0</v>
      </c>
      <c r="F325" s="172">
        <v>0</v>
      </c>
      <c r="G325" s="172">
        <v>0</v>
      </c>
      <c r="H325" s="172">
        <v>0</v>
      </c>
      <c r="I325" s="175" t="str">
        <f t="shared" si="71"/>
        <v/>
      </c>
      <c r="J325" s="175" t="str">
        <f t="shared" si="72"/>
        <v/>
      </c>
      <c r="K325" s="161">
        <f t="shared" si="73"/>
        <v>0</v>
      </c>
      <c r="L325" s="174">
        <f t="shared" si="75"/>
        <v>0</v>
      </c>
      <c r="M325" s="173">
        <f t="shared" si="76"/>
        <v>0</v>
      </c>
    </row>
    <row r="326" spans="1:13" s="140" customFormat="1" ht="16.5" hidden="1">
      <c r="A326" s="169">
        <f t="shared" si="74"/>
        <v>7</v>
      </c>
      <c r="B326" s="170">
        <v>2040303</v>
      </c>
      <c r="C326" s="171" t="s">
        <v>256</v>
      </c>
      <c r="D326" s="172">
        <v>0</v>
      </c>
      <c r="E326" s="172">
        <v>0</v>
      </c>
      <c r="F326" s="172">
        <v>0</v>
      </c>
      <c r="G326" s="172">
        <v>0</v>
      </c>
      <c r="H326" s="172">
        <v>0</v>
      </c>
      <c r="I326" s="175" t="str">
        <f t="shared" ref="I326:I389" si="79">IFERROR(E326/D326,"")</f>
        <v/>
      </c>
      <c r="J326" s="175" t="str">
        <f t="shared" ref="J326:J389" si="80">IFERROR(E326/H326,"")</f>
        <v/>
      </c>
      <c r="K326" s="161">
        <f t="shared" ref="K326:K389" si="81">D326+E326+F326+G326</f>
        <v>0</v>
      </c>
      <c r="L326" s="174">
        <f t="shared" si="75"/>
        <v>0</v>
      </c>
      <c r="M326" s="173">
        <f t="shared" si="76"/>
        <v>0</v>
      </c>
    </row>
    <row r="327" spans="1:13" s="140" customFormat="1" ht="16.5" hidden="1">
      <c r="A327" s="169">
        <f t="shared" ref="A327:A390" si="82">LEN(B327)</f>
        <v>7</v>
      </c>
      <c r="B327" s="170">
        <v>2040304</v>
      </c>
      <c r="C327" s="171" t="s">
        <v>458</v>
      </c>
      <c r="D327" s="172">
        <v>0</v>
      </c>
      <c r="E327" s="172">
        <v>0</v>
      </c>
      <c r="F327" s="172">
        <v>0</v>
      </c>
      <c r="G327" s="172">
        <v>0</v>
      </c>
      <c r="H327" s="172">
        <v>0</v>
      </c>
      <c r="I327" s="175" t="str">
        <f t="shared" si="79"/>
        <v/>
      </c>
      <c r="J327" s="175" t="str">
        <f t="shared" si="80"/>
        <v/>
      </c>
      <c r="K327" s="161">
        <f t="shared" si="81"/>
        <v>0</v>
      </c>
      <c r="L327" s="174">
        <f t="shared" ref="L327:L390" si="83">D327+E327+F327+G327+H327</f>
        <v>0</v>
      </c>
      <c r="M327" s="173">
        <f t="shared" ref="M327:M390" si="84">D327+E327+H327</f>
        <v>0</v>
      </c>
    </row>
    <row r="328" spans="1:13" s="140" customFormat="1" ht="16.5" hidden="1">
      <c r="A328" s="169">
        <f t="shared" si="82"/>
        <v>7</v>
      </c>
      <c r="B328" s="170">
        <v>2040350</v>
      </c>
      <c r="C328" s="171" t="s">
        <v>308</v>
      </c>
      <c r="D328" s="172">
        <v>0</v>
      </c>
      <c r="E328" s="172">
        <v>0</v>
      </c>
      <c r="F328" s="172">
        <v>0</v>
      </c>
      <c r="G328" s="172">
        <v>0</v>
      </c>
      <c r="H328" s="172">
        <v>0</v>
      </c>
      <c r="I328" s="175" t="str">
        <f t="shared" si="79"/>
        <v/>
      </c>
      <c r="J328" s="175" t="str">
        <f t="shared" si="80"/>
        <v/>
      </c>
      <c r="K328" s="161">
        <f t="shared" si="81"/>
        <v>0</v>
      </c>
      <c r="L328" s="174">
        <f t="shared" si="83"/>
        <v>0</v>
      </c>
      <c r="M328" s="173">
        <f t="shared" si="84"/>
        <v>0</v>
      </c>
    </row>
    <row r="329" spans="1:13" s="140" customFormat="1" ht="16.5" hidden="1">
      <c r="A329" s="169">
        <f t="shared" si="82"/>
        <v>7</v>
      </c>
      <c r="B329" s="170">
        <v>2040399</v>
      </c>
      <c r="C329" s="171" t="s">
        <v>459</v>
      </c>
      <c r="D329" s="172">
        <v>0</v>
      </c>
      <c r="E329" s="172">
        <v>0</v>
      </c>
      <c r="F329" s="172">
        <v>0</v>
      </c>
      <c r="G329" s="172">
        <v>0</v>
      </c>
      <c r="H329" s="172">
        <v>0</v>
      </c>
      <c r="I329" s="175" t="str">
        <f t="shared" si="79"/>
        <v/>
      </c>
      <c r="J329" s="175" t="str">
        <f t="shared" si="80"/>
        <v/>
      </c>
      <c r="K329" s="161">
        <f t="shared" si="81"/>
        <v>0</v>
      </c>
      <c r="L329" s="174">
        <f t="shared" si="83"/>
        <v>0</v>
      </c>
      <c r="M329" s="173">
        <f t="shared" si="84"/>
        <v>0</v>
      </c>
    </row>
    <row r="330" spans="1:13" s="140" customFormat="1" ht="16.5">
      <c r="A330" s="169">
        <f t="shared" si="82"/>
        <v>5</v>
      </c>
      <c r="B330" s="170">
        <v>20404</v>
      </c>
      <c r="C330" s="171" t="s">
        <v>460</v>
      </c>
      <c r="D330" s="172">
        <v>0</v>
      </c>
      <c r="E330" s="172">
        <v>5</v>
      </c>
      <c r="F330" s="172">
        <v>5</v>
      </c>
      <c r="G330" s="172">
        <v>0</v>
      </c>
      <c r="H330" s="172">
        <v>0</v>
      </c>
      <c r="I330" s="51"/>
      <c r="J330" s="51"/>
      <c r="K330" s="161">
        <f t="shared" si="81"/>
        <v>10</v>
      </c>
      <c r="L330" s="174">
        <f t="shared" si="83"/>
        <v>10</v>
      </c>
      <c r="M330" s="173">
        <f t="shared" si="84"/>
        <v>5</v>
      </c>
    </row>
    <row r="331" spans="1:13" s="140" customFormat="1" ht="16.5" hidden="1">
      <c r="A331" s="169">
        <f t="shared" si="82"/>
        <v>7</v>
      </c>
      <c r="B331" s="170">
        <v>2040401</v>
      </c>
      <c r="C331" s="171" t="s">
        <v>301</v>
      </c>
      <c r="D331" s="172">
        <v>0</v>
      </c>
      <c r="E331" s="172">
        <v>0</v>
      </c>
      <c r="F331" s="172">
        <v>0</v>
      </c>
      <c r="G331" s="172">
        <v>0</v>
      </c>
      <c r="H331" s="172">
        <v>0</v>
      </c>
      <c r="I331" s="175" t="str">
        <f t="shared" si="79"/>
        <v/>
      </c>
      <c r="J331" s="175" t="str">
        <f t="shared" si="80"/>
        <v/>
      </c>
      <c r="K331" s="161">
        <f t="shared" si="81"/>
        <v>0</v>
      </c>
      <c r="L331" s="174">
        <f t="shared" si="83"/>
        <v>0</v>
      </c>
      <c r="M331" s="173">
        <f t="shared" si="84"/>
        <v>0</v>
      </c>
    </row>
    <row r="332" spans="1:13" s="140" customFormat="1" ht="16.5">
      <c r="A332" s="169">
        <f t="shared" si="82"/>
        <v>7</v>
      </c>
      <c r="B332" s="170">
        <v>2040402</v>
      </c>
      <c r="C332" s="171" t="s">
        <v>279</v>
      </c>
      <c r="D332" s="172">
        <v>0</v>
      </c>
      <c r="E332" s="172">
        <v>5</v>
      </c>
      <c r="F332" s="172">
        <v>5</v>
      </c>
      <c r="G332" s="172">
        <v>0</v>
      </c>
      <c r="H332" s="172">
        <v>0</v>
      </c>
      <c r="I332" s="51"/>
      <c r="J332" s="51"/>
      <c r="K332" s="161">
        <f t="shared" si="81"/>
        <v>10</v>
      </c>
      <c r="L332" s="174">
        <f t="shared" si="83"/>
        <v>10</v>
      </c>
      <c r="M332" s="173">
        <f t="shared" si="84"/>
        <v>5</v>
      </c>
    </row>
    <row r="333" spans="1:13" s="140" customFormat="1" ht="16.5" hidden="1">
      <c r="A333" s="169">
        <f t="shared" si="82"/>
        <v>7</v>
      </c>
      <c r="B333" s="170">
        <v>2040403</v>
      </c>
      <c r="C333" s="171" t="s">
        <v>256</v>
      </c>
      <c r="D333" s="172">
        <v>0</v>
      </c>
      <c r="E333" s="172">
        <v>0</v>
      </c>
      <c r="F333" s="172">
        <v>0</v>
      </c>
      <c r="G333" s="172">
        <v>0</v>
      </c>
      <c r="H333" s="172">
        <v>0</v>
      </c>
      <c r="I333" s="175" t="str">
        <f t="shared" si="79"/>
        <v/>
      </c>
      <c r="J333" s="175" t="str">
        <f t="shared" si="80"/>
        <v/>
      </c>
      <c r="K333" s="161">
        <f t="shared" si="81"/>
        <v>0</v>
      </c>
      <c r="L333" s="174">
        <f t="shared" si="83"/>
        <v>0</v>
      </c>
      <c r="M333" s="173">
        <f t="shared" si="84"/>
        <v>0</v>
      </c>
    </row>
    <row r="334" spans="1:13" s="140" customFormat="1" ht="16.5" hidden="1">
      <c r="A334" s="169">
        <f t="shared" si="82"/>
        <v>7</v>
      </c>
      <c r="B334" s="170">
        <v>2040409</v>
      </c>
      <c r="C334" s="171" t="s">
        <v>461</v>
      </c>
      <c r="D334" s="172">
        <v>0</v>
      </c>
      <c r="E334" s="172">
        <v>0</v>
      </c>
      <c r="F334" s="172">
        <v>0</v>
      </c>
      <c r="G334" s="172">
        <v>0</v>
      </c>
      <c r="H334" s="172">
        <v>0</v>
      </c>
      <c r="I334" s="175" t="str">
        <f t="shared" si="79"/>
        <v/>
      </c>
      <c r="J334" s="175" t="str">
        <f t="shared" si="80"/>
        <v/>
      </c>
      <c r="K334" s="161">
        <f t="shared" si="81"/>
        <v>0</v>
      </c>
      <c r="L334" s="174">
        <f t="shared" si="83"/>
        <v>0</v>
      </c>
      <c r="M334" s="173">
        <f t="shared" si="84"/>
        <v>0</v>
      </c>
    </row>
    <row r="335" spans="1:13" s="140" customFormat="1" ht="16.5" hidden="1">
      <c r="A335" s="169">
        <f t="shared" si="82"/>
        <v>7</v>
      </c>
      <c r="B335" s="170">
        <v>2040410</v>
      </c>
      <c r="C335" s="171" t="s">
        <v>462</v>
      </c>
      <c r="D335" s="172">
        <v>0</v>
      </c>
      <c r="E335" s="172">
        <v>0</v>
      </c>
      <c r="F335" s="172">
        <v>0</v>
      </c>
      <c r="G335" s="172">
        <v>0</v>
      </c>
      <c r="H335" s="172"/>
      <c r="I335" s="175" t="str">
        <f t="shared" si="79"/>
        <v/>
      </c>
      <c r="J335" s="175" t="str">
        <f t="shared" si="80"/>
        <v/>
      </c>
      <c r="K335" s="161">
        <f t="shared" si="81"/>
        <v>0</v>
      </c>
      <c r="L335" s="174">
        <f t="shared" si="83"/>
        <v>0</v>
      </c>
      <c r="M335" s="173">
        <f t="shared" si="84"/>
        <v>0</v>
      </c>
    </row>
    <row r="336" spans="1:13" s="140" customFormat="1" ht="16.5" hidden="1">
      <c r="A336" s="169">
        <f t="shared" si="82"/>
        <v>7</v>
      </c>
      <c r="B336" s="170">
        <v>2040450</v>
      </c>
      <c r="C336" s="171" t="s">
        <v>308</v>
      </c>
      <c r="D336" s="172">
        <v>0</v>
      </c>
      <c r="E336" s="172">
        <v>0</v>
      </c>
      <c r="F336" s="172">
        <v>0</v>
      </c>
      <c r="G336" s="172">
        <v>0</v>
      </c>
      <c r="H336" s="172">
        <v>0</v>
      </c>
      <c r="I336" s="175" t="str">
        <f t="shared" si="79"/>
        <v/>
      </c>
      <c r="J336" s="175" t="str">
        <f t="shared" si="80"/>
        <v/>
      </c>
      <c r="K336" s="161">
        <f t="shared" si="81"/>
        <v>0</v>
      </c>
      <c r="L336" s="174">
        <f t="shared" si="83"/>
        <v>0</v>
      </c>
      <c r="M336" s="173">
        <f t="shared" si="84"/>
        <v>0</v>
      </c>
    </row>
    <row r="337" spans="1:13" s="140" customFormat="1" ht="16.5" hidden="1">
      <c r="A337" s="169">
        <f t="shared" si="82"/>
        <v>7</v>
      </c>
      <c r="B337" s="170">
        <v>2040499</v>
      </c>
      <c r="C337" s="171" t="s">
        <v>463</v>
      </c>
      <c r="D337" s="172">
        <v>0</v>
      </c>
      <c r="E337" s="172">
        <v>0</v>
      </c>
      <c r="F337" s="172">
        <v>0</v>
      </c>
      <c r="G337" s="172">
        <v>0</v>
      </c>
      <c r="H337" s="172">
        <v>0</v>
      </c>
      <c r="I337" s="175" t="str">
        <f t="shared" si="79"/>
        <v/>
      </c>
      <c r="J337" s="175" t="str">
        <f t="shared" si="80"/>
        <v/>
      </c>
      <c r="K337" s="161">
        <f t="shared" si="81"/>
        <v>0</v>
      </c>
      <c r="L337" s="174">
        <f t="shared" si="83"/>
        <v>0</v>
      </c>
      <c r="M337" s="173">
        <f t="shared" si="84"/>
        <v>0</v>
      </c>
    </row>
    <row r="338" spans="1:13" s="140" customFormat="1" ht="16.5" hidden="1">
      <c r="A338" s="169">
        <f t="shared" si="82"/>
        <v>5</v>
      </c>
      <c r="B338" s="170">
        <v>20405</v>
      </c>
      <c r="C338" s="171" t="s">
        <v>464</v>
      </c>
      <c r="D338" s="172">
        <v>0</v>
      </c>
      <c r="E338" s="172">
        <v>0</v>
      </c>
      <c r="F338" s="172">
        <v>0</v>
      </c>
      <c r="G338" s="172">
        <v>0</v>
      </c>
      <c r="H338" s="172">
        <v>0</v>
      </c>
      <c r="I338" s="175" t="str">
        <f t="shared" si="79"/>
        <v/>
      </c>
      <c r="J338" s="175" t="str">
        <f t="shared" si="80"/>
        <v/>
      </c>
      <c r="K338" s="161">
        <f t="shared" si="81"/>
        <v>0</v>
      </c>
      <c r="L338" s="174">
        <f t="shared" si="83"/>
        <v>0</v>
      </c>
      <c r="M338" s="173">
        <f t="shared" si="84"/>
        <v>0</v>
      </c>
    </row>
    <row r="339" spans="1:13" s="140" customFormat="1" ht="16.5" hidden="1">
      <c r="A339" s="169">
        <f t="shared" si="82"/>
        <v>7</v>
      </c>
      <c r="B339" s="170">
        <v>2040501</v>
      </c>
      <c r="C339" s="171" t="s">
        <v>301</v>
      </c>
      <c r="D339" s="172">
        <v>0</v>
      </c>
      <c r="E339" s="172">
        <v>0</v>
      </c>
      <c r="F339" s="172">
        <v>0</v>
      </c>
      <c r="G339" s="172">
        <v>0</v>
      </c>
      <c r="H339" s="172">
        <v>0</v>
      </c>
      <c r="I339" s="175" t="str">
        <f t="shared" si="79"/>
        <v/>
      </c>
      <c r="J339" s="175" t="str">
        <f t="shared" si="80"/>
        <v/>
      </c>
      <c r="K339" s="161">
        <f t="shared" si="81"/>
        <v>0</v>
      </c>
      <c r="L339" s="174">
        <f t="shared" si="83"/>
        <v>0</v>
      </c>
      <c r="M339" s="173">
        <f t="shared" si="84"/>
        <v>0</v>
      </c>
    </row>
    <row r="340" spans="1:13" s="140" customFormat="1" ht="16.5" hidden="1">
      <c r="A340" s="169">
        <f t="shared" si="82"/>
        <v>7</v>
      </c>
      <c r="B340" s="170">
        <v>2040502</v>
      </c>
      <c r="C340" s="171" t="s">
        <v>279</v>
      </c>
      <c r="D340" s="172">
        <v>0</v>
      </c>
      <c r="E340" s="172">
        <v>0</v>
      </c>
      <c r="F340" s="172">
        <v>0</v>
      </c>
      <c r="G340" s="172">
        <v>0</v>
      </c>
      <c r="H340" s="172">
        <v>0</v>
      </c>
      <c r="I340" s="175" t="str">
        <f t="shared" si="79"/>
        <v/>
      </c>
      <c r="J340" s="175" t="str">
        <f t="shared" si="80"/>
        <v/>
      </c>
      <c r="K340" s="161">
        <f t="shared" si="81"/>
        <v>0</v>
      </c>
      <c r="L340" s="174">
        <f t="shared" si="83"/>
        <v>0</v>
      </c>
      <c r="M340" s="173">
        <f t="shared" si="84"/>
        <v>0</v>
      </c>
    </row>
    <row r="341" spans="1:13" s="140" customFormat="1" ht="16.5" hidden="1">
      <c r="A341" s="169">
        <f t="shared" si="82"/>
        <v>7</v>
      </c>
      <c r="B341" s="170">
        <v>2040503</v>
      </c>
      <c r="C341" s="171" t="s">
        <v>256</v>
      </c>
      <c r="D341" s="172">
        <v>0</v>
      </c>
      <c r="E341" s="172">
        <v>0</v>
      </c>
      <c r="F341" s="172">
        <v>0</v>
      </c>
      <c r="G341" s="172">
        <v>0</v>
      </c>
      <c r="H341" s="172">
        <v>0</v>
      </c>
      <c r="I341" s="175" t="str">
        <f t="shared" si="79"/>
        <v/>
      </c>
      <c r="J341" s="175" t="str">
        <f t="shared" si="80"/>
        <v/>
      </c>
      <c r="K341" s="161">
        <f t="shared" si="81"/>
        <v>0</v>
      </c>
      <c r="L341" s="174">
        <f t="shared" si="83"/>
        <v>0</v>
      </c>
      <c r="M341" s="173">
        <f t="shared" si="84"/>
        <v>0</v>
      </c>
    </row>
    <row r="342" spans="1:13" s="140" customFormat="1" ht="16.5" hidden="1">
      <c r="A342" s="169">
        <f t="shared" si="82"/>
        <v>7</v>
      </c>
      <c r="B342" s="170">
        <v>2040504</v>
      </c>
      <c r="C342" s="171" t="s">
        <v>465</v>
      </c>
      <c r="D342" s="172">
        <v>0</v>
      </c>
      <c r="E342" s="172">
        <v>0</v>
      </c>
      <c r="F342" s="172">
        <v>0</v>
      </c>
      <c r="G342" s="172">
        <v>0</v>
      </c>
      <c r="H342" s="172">
        <v>0</v>
      </c>
      <c r="I342" s="175" t="str">
        <f t="shared" si="79"/>
        <v/>
      </c>
      <c r="J342" s="175" t="str">
        <f t="shared" si="80"/>
        <v/>
      </c>
      <c r="K342" s="161">
        <f t="shared" si="81"/>
        <v>0</v>
      </c>
      <c r="L342" s="174">
        <f t="shared" si="83"/>
        <v>0</v>
      </c>
      <c r="M342" s="173">
        <f t="shared" si="84"/>
        <v>0</v>
      </c>
    </row>
    <row r="343" spans="1:13" s="140" customFormat="1" ht="16.5" hidden="1">
      <c r="A343" s="169">
        <f t="shared" si="82"/>
        <v>7</v>
      </c>
      <c r="B343" s="170">
        <v>2040505</v>
      </c>
      <c r="C343" s="171" t="s">
        <v>466</v>
      </c>
      <c r="D343" s="172">
        <v>0</v>
      </c>
      <c r="E343" s="172">
        <v>0</v>
      </c>
      <c r="F343" s="172">
        <v>0</v>
      </c>
      <c r="G343" s="172">
        <v>0</v>
      </c>
      <c r="H343" s="172">
        <v>0</v>
      </c>
      <c r="I343" s="175" t="str">
        <f t="shared" si="79"/>
        <v/>
      </c>
      <c r="J343" s="175" t="str">
        <f t="shared" si="80"/>
        <v/>
      </c>
      <c r="K343" s="161">
        <f t="shared" si="81"/>
        <v>0</v>
      </c>
      <c r="L343" s="174">
        <f t="shared" si="83"/>
        <v>0</v>
      </c>
      <c r="M343" s="173">
        <f t="shared" si="84"/>
        <v>0</v>
      </c>
    </row>
    <row r="344" spans="1:13" s="140" customFormat="1" ht="16.5" hidden="1">
      <c r="A344" s="169">
        <f t="shared" si="82"/>
        <v>7</v>
      </c>
      <c r="B344" s="170">
        <v>2040506</v>
      </c>
      <c r="C344" s="171" t="s">
        <v>467</v>
      </c>
      <c r="D344" s="172">
        <v>0</v>
      </c>
      <c r="E344" s="172">
        <v>0</v>
      </c>
      <c r="F344" s="172">
        <v>0</v>
      </c>
      <c r="G344" s="172">
        <v>0</v>
      </c>
      <c r="H344" s="172">
        <v>0</v>
      </c>
      <c r="I344" s="175" t="str">
        <f t="shared" si="79"/>
        <v/>
      </c>
      <c r="J344" s="175" t="str">
        <f t="shared" si="80"/>
        <v/>
      </c>
      <c r="K344" s="161">
        <f t="shared" si="81"/>
        <v>0</v>
      </c>
      <c r="L344" s="174">
        <f t="shared" si="83"/>
        <v>0</v>
      </c>
      <c r="M344" s="173">
        <f t="shared" si="84"/>
        <v>0</v>
      </c>
    </row>
    <row r="345" spans="1:13" s="140" customFormat="1" ht="16.5" hidden="1">
      <c r="A345" s="169">
        <f t="shared" si="82"/>
        <v>7</v>
      </c>
      <c r="B345" s="170">
        <v>2040550</v>
      </c>
      <c r="C345" s="171" t="s">
        <v>308</v>
      </c>
      <c r="D345" s="172">
        <v>0</v>
      </c>
      <c r="E345" s="172">
        <v>0</v>
      </c>
      <c r="F345" s="172">
        <v>0</v>
      </c>
      <c r="G345" s="172">
        <v>0</v>
      </c>
      <c r="H345" s="172">
        <v>0</v>
      </c>
      <c r="I345" s="175" t="str">
        <f t="shared" si="79"/>
        <v/>
      </c>
      <c r="J345" s="175" t="str">
        <f t="shared" si="80"/>
        <v/>
      </c>
      <c r="K345" s="161">
        <f t="shared" si="81"/>
        <v>0</v>
      </c>
      <c r="L345" s="174">
        <f t="shared" si="83"/>
        <v>0</v>
      </c>
      <c r="M345" s="173">
        <f t="shared" si="84"/>
        <v>0</v>
      </c>
    </row>
    <row r="346" spans="1:13" s="140" customFormat="1" ht="16.5" hidden="1">
      <c r="A346" s="169">
        <f t="shared" si="82"/>
        <v>7</v>
      </c>
      <c r="B346" s="170">
        <v>2040599</v>
      </c>
      <c r="C346" s="171" t="s">
        <v>468</v>
      </c>
      <c r="D346" s="172">
        <v>0</v>
      </c>
      <c r="E346" s="172">
        <v>0</v>
      </c>
      <c r="F346" s="172">
        <v>0</v>
      </c>
      <c r="G346" s="172">
        <v>0</v>
      </c>
      <c r="H346" s="172">
        <v>0</v>
      </c>
      <c r="I346" s="175" t="str">
        <f t="shared" si="79"/>
        <v/>
      </c>
      <c r="J346" s="175" t="str">
        <f t="shared" si="80"/>
        <v/>
      </c>
      <c r="K346" s="161">
        <f t="shared" si="81"/>
        <v>0</v>
      </c>
      <c r="L346" s="174">
        <f t="shared" si="83"/>
        <v>0</v>
      </c>
      <c r="M346" s="173">
        <f t="shared" si="84"/>
        <v>0</v>
      </c>
    </row>
    <row r="347" spans="1:13" s="140" customFormat="1" ht="18" customHeight="1">
      <c r="A347" s="169">
        <f t="shared" si="82"/>
        <v>5</v>
      </c>
      <c r="B347" s="170">
        <v>20406</v>
      </c>
      <c r="C347" s="171" t="s">
        <v>469</v>
      </c>
      <c r="D347" s="172">
        <v>3106</v>
      </c>
      <c r="E347" s="172">
        <v>1951</v>
      </c>
      <c r="F347" s="172">
        <v>1951</v>
      </c>
      <c r="G347" s="172">
        <v>0</v>
      </c>
      <c r="H347" s="172">
        <v>2444.23</v>
      </c>
      <c r="I347" s="51">
        <f t="shared" ref="I347:I348" si="85">IFERROR(E347/D347,"")*100</f>
        <v>62.8139085640695</v>
      </c>
      <c r="J347" s="51">
        <f t="shared" ref="J347:J348" si="86">IFERROR(E347/H347,"")*100</f>
        <v>79.820638810586601</v>
      </c>
      <c r="K347" s="161">
        <f t="shared" si="81"/>
        <v>7008</v>
      </c>
      <c r="L347" s="174">
        <f t="shared" si="83"/>
        <v>9452.23</v>
      </c>
      <c r="M347" s="173">
        <f t="shared" si="84"/>
        <v>7501.23</v>
      </c>
    </row>
    <row r="348" spans="1:13" s="140" customFormat="1" ht="18" customHeight="1">
      <c r="A348" s="169">
        <f t="shared" si="82"/>
        <v>7</v>
      </c>
      <c r="B348" s="170">
        <v>2040601</v>
      </c>
      <c r="C348" s="171" t="s">
        <v>254</v>
      </c>
      <c r="D348" s="172">
        <v>2360</v>
      </c>
      <c r="E348" s="172">
        <v>1142</v>
      </c>
      <c r="F348" s="172">
        <v>1142</v>
      </c>
      <c r="G348" s="172">
        <v>0</v>
      </c>
      <c r="H348" s="172">
        <v>1533.78</v>
      </c>
      <c r="I348" s="51">
        <f t="shared" si="85"/>
        <v>48.389830508474603</v>
      </c>
      <c r="J348" s="51">
        <f t="shared" si="86"/>
        <v>74.456571346607703</v>
      </c>
      <c r="K348" s="161">
        <f t="shared" si="81"/>
        <v>4644</v>
      </c>
      <c r="L348" s="174">
        <f t="shared" si="83"/>
        <v>6177.78</v>
      </c>
      <c r="M348" s="173">
        <f t="shared" si="84"/>
        <v>5035.78</v>
      </c>
    </row>
    <row r="349" spans="1:13" s="140" customFormat="1" ht="16.5" hidden="1">
      <c r="A349" s="169">
        <f t="shared" si="82"/>
        <v>7</v>
      </c>
      <c r="B349" s="170">
        <v>2040602</v>
      </c>
      <c r="C349" s="171" t="s">
        <v>279</v>
      </c>
      <c r="D349" s="172">
        <v>0</v>
      </c>
      <c r="E349" s="172">
        <v>0</v>
      </c>
      <c r="F349" s="172">
        <v>0</v>
      </c>
      <c r="G349" s="172">
        <v>0</v>
      </c>
      <c r="H349" s="172">
        <v>0</v>
      </c>
      <c r="I349" s="175" t="str">
        <f t="shared" si="79"/>
        <v/>
      </c>
      <c r="J349" s="175" t="str">
        <f t="shared" si="80"/>
        <v/>
      </c>
      <c r="K349" s="161">
        <f t="shared" si="81"/>
        <v>0</v>
      </c>
      <c r="L349" s="174">
        <f t="shared" si="83"/>
        <v>0</v>
      </c>
      <c r="M349" s="173">
        <f t="shared" si="84"/>
        <v>0</v>
      </c>
    </row>
    <row r="350" spans="1:13" s="140" customFormat="1" ht="16.5" hidden="1">
      <c r="A350" s="169">
        <f t="shared" si="82"/>
        <v>7</v>
      </c>
      <c r="B350" s="170">
        <v>2040603</v>
      </c>
      <c r="C350" s="171" t="s">
        <v>256</v>
      </c>
      <c r="D350" s="172">
        <v>0</v>
      </c>
      <c r="E350" s="172">
        <v>0</v>
      </c>
      <c r="F350" s="172">
        <v>0</v>
      </c>
      <c r="G350" s="172">
        <v>0</v>
      </c>
      <c r="H350" s="172">
        <v>0</v>
      </c>
      <c r="I350" s="175" t="str">
        <f t="shared" si="79"/>
        <v/>
      </c>
      <c r="J350" s="175" t="str">
        <f t="shared" si="80"/>
        <v/>
      </c>
      <c r="K350" s="161">
        <f t="shared" si="81"/>
        <v>0</v>
      </c>
      <c r="L350" s="174">
        <f t="shared" si="83"/>
        <v>0</v>
      </c>
      <c r="M350" s="173">
        <f t="shared" si="84"/>
        <v>0</v>
      </c>
    </row>
    <row r="351" spans="1:13" s="140" customFormat="1" ht="18" customHeight="1">
      <c r="A351" s="169">
        <f t="shared" si="82"/>
        <v>7</v>
      </c>
      <c r="B351" s="170">
        <v>2040604</v>
      </c>
      <c r="C351" s="171" t="s">
        <v>470</v>
      </c>
      <c r="D351" s="172">
        <v>85</v>
      </c>
      <c r="E351" s="172">
        <v>220</v>
      </c>
      <c r="F351" s="172">
        <v>220</v>
      </c>
      <c r="G351" s="172">
        <v>0</v>
      </c>
      <c r="H351" s="172">
        <v>50</v>
      </c>
      <c r="I351" s="51">
        <f>IFERROR(E351/D351,"")*100</f>
        <v>258.82352941176498</v>
      </c>
      <c r="J351" s="51">
        <f>IFERROR(E351/H351,"")*100</f>
        <v>440</v>
      </c>
      <c r="K351" s="161">
        <f t="shared" si="81"/>
        <v>525</v>
      </c>
      <c r="L351" s="174">
        <f t="shared" si="83"/>
        <v>575</v>
      </c>
      <c r="M351" s="173">
        <f t="shared" si="84"/>
        <v>355</v>
      </c>
    </row>
    <row r="352" spans="1:13" s="140" customFormat="1" ht="18" hidden="1" customHeight="1">
      <c r="A352" s="169">
        <f t="shared" si="82"/>
        <v>7</v>
      </c>
      <c r="B352" s="170">
        <v>2040605</v>
      </c>
      <c r="C352" s="171" t="s">
        <v>471</v>
      </c>
      <c r="D352" s="172">
        <v>60</v>
      </c>
      <c r="E352" s="172">
        <v>0</v>
      </c>
      <c r="F352" s="172">
        <v>0</v>
      </c>
      <c r="G352" s="172">
        <v>0</v>
      </c>
      <c r="H352" s="172">
        <v>0</v>
      </c>
      <c r="I352" s="31">
        <f t="shared" si="79"/>
        <v>0</v>
      </c>
      <c r="J352" s="31" t="str">
        <f t="shared" si="80"/>
        <v/>
      </c>
      <c r="K352" s="161">
        <f t="shared" si="81"/>
        <v>60</v>
      </c>
      <c r="L352" s="174">
        <f t="shared" si="83"/>
        <v>60</v>
      </c>
      <c r="M352" s="173">
        <f t="shared" si="84"/>
        <v>60</v>
      </c>
    </row>
    <row r="353" spans="1:13" s="140" customFormat="1" ht="16.5" hidden="1">
      <c r="A353" s="169">
        <f t="shared" si="82"/>
        <v>7</v>
      </c>
      <c r="B353" s="170">
        <v>2040606</v>
      </c>
      <c r="C353" s="171" t="s">
        <v>472</v>
      </c>
      <c r="D353" s="172">
        <v>0</v>
      </c>
      <c r="E353" s="172">
        <v>0</v>
      </c>
      <c r="F353" s="172">
        <v>0</v>
      </c>
      <c r="G353" s="172">
        <v>0</v>
      </c>
      <c r="H353" s="172">
        <v>0</v>
      </c>
      <c r="I353" s="175" t="str">
        <f t="shared" si="79"/>
        <v/>
      </c>
      <c r="J353" s="175" t="str">
        <f t="shared" si="80"/>
        <v/>
      </c>
      <c r="K353" s="161">
        <f t="shared" si="81"/>
        <v>0</v>
      </c>
      <c r="L353" s="174">
        <f t="shared" si="83"/>
        <v>0</v>
      </c>
      <c r="M353" s="173">
        <f t="shared" si="84"/>
        <v>0</v>
      </c>
    </row>
    <row r="354" spans="1:13" s="140" customFormat="1" ht="18" customHeight="1">
      <c r="A354" s="169">
        <f t="shared" si="82"/>
        <v>7</v>
      </c>
      <c r="B354" s="170">
        <v>2040607</v>
      </c>
      <c r="C354" s="171" t="s">
        <v>473</v>
      </c>
      <c r="D354" s="172">
        <v>191</v>
      </c>
      <c r="E354" s="172">
        <v>75</v>
      </c>
      <c r="F354" s="172">
        <v>75</v>
      </c>
      <c r="G354" s="172">
        <v>0</v>
      </c>
      <c r="H354" s="172">
        <v>0</v>
      </c>
      <c r="I354" s="51">
        <f>IFERROR(E354/D354,"")*100</f>
        <v>39.267015706806298</v>
      </c>
      <c r="J354" s="51"/>
      <c r="K354" s="161">
        <f t="shared" si="81"/>
        <v>341</v>
      </c>
      <c r="L354" s="174">
        <f t="shared" si="83"/>
        <v>341</v>
      </c>
      <c r="M354" s="173">
        <f t="shared" si="84"/>
        <v>266</v>
      </c>
    </row>
    <row r="355" spans="1:13" s="140" customFormat="1" ht="16.5" hidden="1">
      <c r="A355" s="169">
        <f t="shared" si="82"/>
        <v>7</v>
      </c>
      <c r="B355" s="170">
        <v>2040608</v>
      </c>
      <c r="C355" s="171" t="s">
        <v>474</v>
      </c>
      <c r="D355" s="172">
        <v>0</v>
      </c>
      <c r="E355" s="172">
        <v>0</v>
      </c>
      <c r="F355" s="172">
        <v>0</v>
      </c>
      <c r="G355" s="172">
        <v>0</v>
      </c>
      <c r="H355" s="172">
        <v>0</v>
      </c>
      <c r="I355" s="175" t="str">
        <f t="shared" si="79"/>
        <v/>
      </c>
      <c r="J355" s="175" t="str">
        <f t="shared" si="80"/>
        <v/>
      </c>
      <c r="K355" s="161">
        <f t="shared" si="81"/>
        <v>0</v>
      </c>
      <c r="L355" s="174">
        <f t="shared" si="83"/>
        <v>0</v>
      </c>
      <c r="M355" s="173">
        <f t="shared" si="84"/>
        <v>0</v>
      </c>
    </row>
    <row r="356" spans="1:13" s="140" customFormat="1" ht="16.5" hidden="1">
      <c r="A356" s="169">
        <f t="shared" si="82"/>
        <v>7</v>
      </c>
      <c r="B356" s="170">
        <v>2040609</v>
      </c>
      <c r="C356" s="171" t="s">
        <v>475</v>
      </c>
      <c r="D356" s="172">
        <v>0</v>
      </c>
      <c r="E356" s="172">
        <v>0</v>
      </c>
      <c r="F356" s="172">
        <v>0</v>
      </c>
      <c r="G356" s="172">
        <v>0</v>
      </c>
      <c r="H356" s="172">
        <v>0</v>
      </c>
      <c r="I356" s="175" t="str">
        <f t="shared" si="79"/>
        <v/>
      </c>
      <c r="J356" s="175" t="str">
        <f t="shared" si="80"/>
        <v/>
      </c>
      <c r="K356" s="161">
        <f t="shared" si="81"/>
        <v>0</v>
      </c>
      <c r="L356" s="174">
        <f t="shared" si="83"/>
        <v>0</v>
      </c>
      <c r="M356" s="173">
        <f t="shared" si="84"/>
        <v>0</v>
      </c>
    </row>
    <row r="357" spans="1:13" s="140" customFormat="1" ht="18" customHeight="1">
      <c r="A357" s="169">
        <f t="shared" si="82"/>
        <v>7</v>
      </c>
      <c r="B357" s="170">
        <v>2040610</v>
      </c>
      <c r="C357" s="171" t="s">
        <v>476</v>
      </c>
      <c r="D357" s="172">
        <v>75</v>
      </c>
      <c r="E357" s="172">
        <v>49</v>
      </c>
      <c r="F357" s="172">
        <v>49</v>
      </c>
      <c r="G357" s="172">
        <v>0</v>
      </c>
      <c r="H357" s="172">
        <v>0</v>
      </c>
      <c r="I357" s="51">
        <f>IFERROR(E357/D357,"")*100</f>
        <v>65.3333333333333</v>
      </c>
      <c r="J357" s="51"/>
      <c r="K357" s="161">
        <f t="shared" si="81"/>
        <v>173</v>
      </c>
      <c r="L357" s="174">
        <f t="shared" si="83"/>
        <v>173</v>
      </c>
      <c r="M357" s="173">
        <f t="shared" si="84"/>
        <v>124</v>
      </c>
    </row>
    <row r="358" spans="1:13" s="140" customFormat="1" ht="16.5" hidden="1">
      <c r="A358" s="169">
        <f t="shared" si="82"/>
        <v>7</v>
      </c>
      <c r="B358" s="170">
        <v>2040611</v>
      </c>
      <c r="C358" s="171" t="s">
        <v>477</v>
      </c>
      <c r="D358" s="172">
        <v>0</v>
      </c>
      <c r="E358" s="172">
        <v>0</v>
      </c>
      <c r="F358" s="172">
        <v>0</v>
      </c>
      <c r="G358" s="172">
        <v>0</v>
      </c>
      <c r="H358" s="172">
        <v>0</v>
      </c>
      <c r="I358" s="175" t="str">
        <f t="shared" si="79"/>
        <v/>
      </c>
      <c r="J358" s="175" t="str">
        <f t="shared" si="80"/>
        <v/>
      </c>
      <c r="K358" s="161">
        <f t="shared" si="81"/>
        <v>0</v>
      </c>
      <c r="L358" s="174">
        <f t="shared" si="83"/>
        <v>0</v>
      </c>
      <c r="M358" s="173">
        <f t="shared" si="84"/>
        <v>0</v>
      </c>
    </row>
    <row r="359" spans="1:13" s="140" customFormat="1" ht="18" customHeight="1">
      <c r="A359" s="169">
        <f t="shared" si="82"/>
        <v>7</v>
      </c>
      <c r="B359" s="170">
        <v>2040612</v>
      </c>
      <c r="C359" s="171" t="s">
        <v>478</v>
      </c>
      <c r="D359" s="172">
        <v>0</v>
      </c>
      <c r="E359" s="172">
        <v>105</v>
      </c>
      <c r="F359" s="172">
        <v>105</v>
      </c>
      <c r="G359" s="172">
        <v>0</v>
      </c>
      <c r="H359" s="172">
        <v>0</v>
      </c>
      <c r="I359" s="51"/>
      <c r="J359" s="51"/>
      <c r="K359" s="161">
        <f t="shared" si="81"/>
        <v>210</v>
      </c>
      <c r="L359" s="174">
        <f t="shared" si="83"/>
        <v>210</v>
      </c>
      <c r="M359" s="173">
        <f t="shared" si="84"/>
        <v>105</v>
      </c>
    </row>
    <row r="360" spans="1:13" s="140" customFormat="1" ht="16.5" hidden="1">
      <c r="A360" s="169">
        <f t="shared" si="82"/>
        <v>7</v>
      </c>
      <c r="B360" s="170">
        <v>2040613</v>
      </c>
      <c r="C360" s="171" t="s">
        <v>307</v>
      </c>
      <c r="D360" s="172">
        <v>0</v>
      </c>
      <c r="E360" s="172">
        <v>0</v>
      </c>
      <c r="F360" s="172">
        <v>0</v>
      </c>
      <c r="G360" s="172">
        <v>0</v>
      </c>
      <c r="H360" s="172"/>
      <c r="I360" s="175" t="str">
        <f t="shared" si="79"/>
        <v/>
      </c>
      <c r="J360" s="175" t="str">
        <f t="shared" si="80"/>
        <v/>
      </c>
      <c r="K360" s="161">
        <f t="shared" si="81"/>
        <v>0</v>
      </c>
      <c r="L360" s="174">
        <f t="shared" si="83"/>
        <v>0</v>
      </c>
      <c r="M360" s="173">
        <f t="shared" si="84"/>
        <v>0</v>
      </c>
    </row>
    <row r="361" spans="1:13" s="140" customFormat="1" ht="18" customHeight="1">
      <c r="A361" s="169">
        <f t="shared" si="82"/>
        <v>7</v>
      </c>
      <c r="B361" s="170">
        <v>2040650</v>
      </c>
      <c r="C361" s="171" t="s">
        <v>263</v>
      </c>
      <c r="D361" s="172">
        <v>0</v>
      </c>
      <c r="E361" s="172">
        <v>325</v>
      </c>
      <c r="F361" s="172">
        <v>325</v>
      </c>
      <c r="G361" s="172">
        <v>0</v>
      </c>
      <c r="H361" s="172">
        <v>172.82</v>
      </c>
      <c r="I361" s="51"/>
      <c r="J361" s="51">
        <f t="shared" ref="J361:J362" si="87">IFERROR(E361/H361,"")*100</f>
        <v>188.056937854415</v>
      </c>
      <c r="K361" s="161">
        <f t="shared" si="81"/>
        <v>650</v>
      </c>
      <c r="L361" s="174">
        <f t="shared" si="83"/>
        <v>822.82</v>
      </c>
      <c r="M361" s="173">
        <f t="shared" si="84"/>
        <v>497.82</v>
      </c>
    </row>
    <row r="362" spans="1:13" s="140" customFormat="1" ht="18" customHeight="1">
      <c r="A362" s="169">
        <f t="shared" si="82"/>
        <v>7</v>
      </c>
      <c r="B362" s="170">
        <v>2040699</v>
      </c>
      <c r="C362" s="171" t="s">
        <v>479</v>
      </c>
      <c r="D362" s="172">
        <v>335</v>
      </c>
      <c r="E362" s="172">
        <v>35</v>
      </c>
      <c r="F362" s="172">
        <v>35</v>
      </c>
      <c r="G362" s="172">
        <v>0</v>
      </c>
      <c r="H362" s="172">
        <v>687.63</v>
      </c>
      <c r="I362" s="51">
        <f t="shared" ref="I362" si="88">IFERROR(E362/D362,"")*100</f>
        <v>10.4477611940298</v>
      </c>
      <c r="J362" s="51">
        <f t="shared" si="87"/>
        <v>5.0899466282739301</v>
      </c>
      <c r="K362" s="161">
        <f t="shared" si="81"/>
        <v>405</v>
      </c>
      <c r="L362" s="174">
        <f t="shared" si="83"/>
        <v>1092.6300000000001</v>
      </c>
      <c r="M362" s="173">
        <f t="shared" si="84"/>
        <v>1057.6300000000001</v>
      </c>
    </row>
    <row r="363" spans="1:13" s="140" customFormat="1" ht="16.5" hidden="1">
      <c r="A363" s="169">
        <f t="shared" si="82"/>
        <v>5</v>
      </c>
      <c r="B363" s="170">
        <v>20407</v>
      </c>
      <c r="C363" s="171" t="s">
        <v>480</v>
      </c>
      <c r="D363" s="172">
        <v>0</v>
      </c>
      <c r="E363" s="172">
        <v>0</v>
      </c>
      <c r="F363" s="172">
        <v>0</v>
      </c>
      <c r="G363" s="172">
        <v>0</v>
      </c>
      <c r="H363" s="172">
        <v>0</v>
      </c>
      <c r="I363" s="175" t="str">
        <f t="shared" si="79"/>
        <v/>
      </c>
      <c r="J363" s="175" t="str">
        <f t="shared" si="80"/>
        <v/>
      </c>
      <c r="K363" s="161">
        <f t="shared" si="81"/>
        <v>0</v>
      </c>
      <c r="L363" s="174">
        <f t="shared" si="83"/>
        <v>0</v>
      </c>
      <c r="M363" s="173">
        <f t="shared" si="84"/>
        <v>0</v>
      </c>
    </row>
    <row r="364" spans="1:13" s="140" customFormat="1" ht="16.5" hidden="1">
      <c r="A364" s="169">
        <f t="shared" si="82"/>
        <v>7</v>
      </c>
      <c r="B364" s="170">
        <v>2040701</v>
      </c>
      <c r="C364" s="171" t="s">
        <v>301</v>
      </c>
      <c r="D364" s="172">
        <v>0</v>
      </c>
      <c r="E364" s="172">
        <v>0</v>
      </c>
      <c r="F364" s="172">
        <v>0</v>
      </c>
      <c r="G364" s="172">
        <v>0</v>
      </c>
      <c r="H364" s="172">
        <v>0</v>
      </c>
      <c r="I364" s="175" t="str">
        <f t="shared" si="79"/>
        <v/>
      </c>
      <c r="J364" s="175" t="str">
        <f t="shared" si="80"/>
        <v/>
      </c>
      <c r="K364" s="161">
        <f t="shared" si="81"/>
        <v>0</v>
      </c>
      <c r="L364" s="174">
        <f t="shared" si="83"/>
        <v>0</v>
      </c>
      <c r="M364" s="173">
        <f t="shared" si="84"/>
        <v>0</v>
      </c>
    </row>
    <row r="365" spans="1:13" s="140" customFormat="1" ht="16.5" hidden="1">
      <c r="A365" s="169">
        <f t="shared" si="82"/>
        <v>7</v>
      </c>
      <c r="B365" s="170">
        <v>2040702</v>
      </c>
      <c r="C365" s="171" t="s">
        <v>279</v>
      </c>
      <c r="D365" s="172">
        <v>0</v>
      </c>
      <c r="E365" s="172">
        <v>0</v>
      </c>
      <c r="F365" s="172">
        <v>0</v>
      </c>
      <c r="G365" s="172">
        <v>0</v>
      </c>
      <c r="H365" s="172">
        <v>0</v>
      </c>
      <c r="I365" s="175" t="str">
        <f t="shared" si="79"/>
        <v/>
      </c>
      <c r="J365" s="175" t="str">
        <f t="shared" si="80"/>
        <v/>
      </c>
      <c r="K365" s="161">
        <f t="shared" si="81"/>
        <v>0</v>
      </c>
      <c r="L365" s="174">
        <f t="shared" si="83"/>
        <v>0</v>
      </c>
      <c r="M365" s="173">
        <f t="shared" si="84"/>
        <v>0</v>
      </c>
    </row>
    <row r="366" spans="1:13" s="140" customFormat="1" ht="16.5" hidden="1">
      <c r="A366" s="169">
        <f t="shared" si="82"/>
        <v>7</v>
      </c>
      <c r="B366" s="170">
        <v>2040703</v>
      </c>
      <c r="C366" s="171" t="s">
        <v>256</v>
      </c>
      <c r="D366" s="172">
        <v>0</v>
      </c>
      <c r="E366" s="172">
        <v>0</v>
      </c>
      <c r="F366" s="172">
        <v>0</v>
      </c>
      <c r="G366" s="172">
        <v>0</v>
      </c>
      <c r="H366" s="172">
        <v>0</v>
      </c>
      <c r="I366" s="175" t="str">
        <f t="shared" si="79"/>
        <v/>
      </c>
      <c r="J366" s="175" t="str">
        <f t="shared" si="80"/>
        <v/>
      </c>
      <c r="K366" s="161">
        <f t="shared" si="81"/>
        <v>0</v>
      </c>
      <c r="L366" s="174">
        <f t="shared" si="83"/>
        <v>0</v>
      </c>
      <c r="M366" s="173">
        <f t="shared" si="84"/>
        <v>0</v>
      </c>
    </row>
    <row r="367" spans="1:13" s="140" customFormat="1" ht="16.5" hidden="1">
      <c r="A367" s="169">
        <f t="shared" si="82"/>
        <v>7</v>
      </c>
      <c r="B367" s="170">
        <v>2040704</v>
      </c>
      <c r="C367" s="171" t="s">
        <v>481</v>
      </c>
      <c r="D367" s="172">
        <v>0</v>
      </c>
      <c r="E367" s="172">
        <v>0</v>
      </c>
      <c r="F367" s="172">
        <v>0</v>
      </c>
      <c r="G367" s="172">
        <v>0</v>
      </c>
      <c r="H367" s="172">
        <v>0</v>
      </c>
      <c r="I367" s="175" t="str">
        <f t="shared" si="79"/>
        <v/>
      </c>
      <c r="J367" s="175" t="str">
        <f t="shared" si="80"/>
        <v/>
      </c>
      <c r="K367" s="161">
        <f t="shared" si="81"/>
        <v>0</v>
      </c>
      <c r="L367" s="174">
        <f t="shared" si="83"/>
        <v>0</v>
      </c>
      <c r="M367" s="173">
        <f t="shared" si="84"/>
        <v>0</v>
      </c>
    </row>
    <row r="368" spans="1:13" s="140" customFormat="1" ht="16.5" hidden="1">
      <c r="A368" s="169">
        <f t="shared" si="82"/>
        <v>7</v>
      </c>
      <c r="B368" s="170">
        <v>2040705</v>
      </c>
      <c r="C368" s="171" t="s">
        <v>482</v>
      </c>
      <c r="D368" s="172">
        <v>0</v>
      </c>
      <c r="E368" s="172">
        <v>0</v>
      </c>
      <c r="F368" s="172">
        <v>0</v>
      </c>
      <c r="G368" s="172">
        <v>0</v>
      </c>
      <c r="H368" s="172">
        <v>0</v>
      </c>
      <c r="I368" s="175" t="str">
        <f t="shared" si="79"/>
        <v/>
      </c>
      <c r="J368" s="175" t="str">
        <f t="shared" si="80"/>
        <v/>
      </c>
      <c r="K368" s="161">
        <f t="shared" si="81"/>
        <v>0</v>
      </c>
      <c r="L368" s="174">
        <f t="shared" si="83"/>
        <v>0</v>
      </c>
      <c r="M368" s="173">
        <f t="shared" si="84"/>
        <v>0</v>
      </c>
    </row>
    <row r="369" spans="1:13" s="140" customFormat="1" ht="16.5" hidden="1">
      <c r="A369" s="169">
        <f t="shared" si="82"/>
        <v>7</v>
      </c>
      <c r="B369" s="170">
        <v>2040706</v>
      </c>
      <c r="C369" s="171" t="s">
        <v>483</v>
      </c>
      <c r="D369" s="172">
        <v>0</v>
      </c>
      <c r="E369" s="172">
        <v>0</v>
      </c>
      <c r="F369" s="172">
        <v>0</v>
      </c>
      <c r="G369" s="172">
        <v>0</v>
      </c>
      <c r="H369" s="172">
        <v>0</v>
      </c>
      <c r="I369" s="175" t="str">
        <f t="shared" si="79"/>
        <v/>
      </c>
      <c r="J369" s="175" t="str">
        <f t="shared" si="80"/>
        <v/>
      </c>
      <c r="K369" s="161">
        <f t="shared" si="81"/>
        <v>0</v>
      </c>
      <c r="L369" s="174">
        <f t="shared" si="83"/>
        <v>0</v>
      </c>
      <c r="M369" s="173">
        <f t="shared" si="84"/>
        <v>0</v>
      </c>
    </row>
    <row r="370" spans="1:13" s="140" customFormat="1" ht="16.5" hidden="1">
      <c r="A370" s="169">
        <f t="shared" si="82"/>
        <v>7</v>
      </c>
      <c r="B370" s="170">
        <v>2040707</v>
      </c>
      <c r="C370" s="171" t="s">
        <v>307</v>
      </c>
      <c r="D370" s="172">
        <v>0</v>
      </c>
      <c r="E370" s="172">
        <v>0</v>
      </c>
      <c r="F370" s="172">
        <v>0</v>
      </c>
      <c r="G370" s="172">
        <v>0</v>
      </c>
      <c r="H370" s="172"/>
      <c r="I370" s="175" t="str">
        <f t="shared" si="79"/>
        <v/>
      </c>
      <c r="J370" s="175" t="str">
        <f t="shared" si="80"/>
        <v/>
      </c>
      <c r="K370" s="161">
        <f t="shared" si="81"/>
        <v>0</v>
      </c>
      <c r="L370" s="174">
        <f t="shared" si="83"/>
        <v>0</v>
      </c>
      <c r="M370" s="173">
        <f t="shared" si="84"/>
        <v>0</v>
      </c>
    </row>
    <row r="371" spans="1:13" s="140" customFormat="1" ht="16.5" hidden="1">
      <c r="A371" s="169">
        <f t="shared" si="82"/>
        <v>7</v>
      </c>
      <c r="B371" s="170">
        <v>2040750</v>
      </c>
      <c r="C371" s="171" t="s">
        <v>308</v>
      </c>
      <c r="D371" s="172">
        <v>0</v>
      </c>
      <c r="E371" s="172">
        <v>0</v>
      </c>
      <c r="F371" s="172">
        <v>0</v>
      </c>
      <c r="G371" s="172">
        <v>0</v>
      </c>
      <c r="H371" s="172">
        <v>0</v>
      </c>
      <c r="I371" s="175" t="str">
        <f t="shared" si="79"/>
        <v/>
      </c>
      <c r="J371" s="175" t="str">
        <f t="shared" si="80"/>
        <v/>
      </c>
      <c r="K371" s="161">
        <f t="shared" si="81"/>
        <v>0</v>
      </c>
      <c r="L371" s="174">
        <f t="shared" si="83"/>
        <v>0</v>
      </c>
      <c r="M371" s="173">
        <f t="shared" si="84"/>
        <v>0</v>
      </c>
    </row>
    <row r="372" spans="1:13" s="140" customFormat="1" ht="16.5" hidden="1">
      <c r="A372" s="169">
        <f t="shared" si="82"/>
        <v>7</v>
      </c>
      <c r="B372" s="170">
        <v>2040799</v>
      </c>
      <c r="C372" s="171" t="s">
        <v>484</v>
      </c>
      <c r="D372" s="172">
        <v>0</v>
      </c>
      <c r="E372" s="172">
        <v>0</v>
      </c>
      <c r="F372" s="172">
        <v>0</v>
      </c>
      <c r="G372" s="172">
        <v>0</v>
      </c>
      <c r="H372" s="172">
        <v>0</v>
      </c>
      <c r="I372" s="175" t="str">
        <f t="shared" si="79"/>
        <v/>
      </c>
      <c r="J372" s="175" t="str">
        <f t="shared" si="80"/>
        <v/>
      </c>
      <c r="K372" s="161">
        <f t="shared" si="81"/>
        <v>0</v>
      </c>
      <c r="L372" s="174">
        <f t="shared" si="83"/>
        <v>0</v>
      </c>
      <c r="M372" s="173">
        <f t="shared" si="84"/>
        <v>0</v>
      </c>
    </row>
    <row r="373" spans="1:13" s="140" customFormat="1" ht="16.5" hidden="1">
      <c r="A373" s="169">
        <f t="shared" si="82"/>
        <v>5</v>
      </c>
      <c r="B373" s="170">
        <v>20408</v>
      </c>
      <c r="C373" s="171" t="s">
        <v>485</v>
      </c>
      <c r="D373" s="172">
        <v>0</v>
      </c>
      <c r="E373" s="172">
        <v>0</v>
      </c>
      <c r="F373" s="172">
        <v>0</v>
      </c>
      <c r="G373" s="172">
        <v>0</v>
      </c>
      <c r="H373" s="172">
        <v>0</v>
      </c>
      <c r="I373" s="175" t="str">
        <f t="shared" si="79"/>
        <v/>
      </c>
      <c r="J373" s="175" t="str">
        <f t="shared" si="80"/>
        <v/>
      </c>
      <c r="K373" s="161">
        <f t="shared" si="81"/>
        <v>0</v>
      </c>
      <c r="L373" s="174">
        <f t="shared" si="83"/>
        <v>0</v>
      </c>
      <c r="M373" s="173">
        <f t="shared" si="84"/>
        <v>0</v>
      </c>
    </row>
    <row r="374" spans="1:13" s="140" customFormat="1" ht="16.5" hidden="1">
      <c r="A374" s="169">
        <f t="shared" si="82"/>
        <v>7</v>
      </c>
      <c r="B374" s="170">
        <v>2040801</v>
      </c>
      <c r="C374" s="171" t="s">
        <v>301</v>
      </c>
      <c r="D374" s="172">
        <v>0</v>
      </c>
      <c r="E374" s="172">
        <v>0</v>
      </c>
      <c r="F374" s="172">
        <v>0</v>
      </c>
      <c r="G374" s="172">
        <v>0</v>
      </c>
      <c r="H374" s="172">
        <v>0</v>
      </c>
      <c r="I374" s="175" t="str">
        <f t="shared" si="79"/>
        <v/>
      </c>
      <c r="J374" s="175" t="str">
        <f t="shared" si="80"/>
        <v/>
      </c>
      <c r="K374" s="161">
        <f t="shared" si="81"/>
        <v>0</v>
      </c>
      <c r="L374" s="174">
        <f t="shared" si="83"/>
        <v>0</v>
      </c>
      <c r="M374" s="173">
        <f t="shared" si="84"/>
        <v>0</v>
      </c>
    </row>
    <row r="375" spans="1:13" s="140" customFormat="1" ht="16.5" hidden="1">
      <c r="A375" s="169">
        <f t="shared" si="82"/>
        <v>7</v>
      </c>
      <c r="B375" s="170">
        <v>2040802</v>
      </c>
      <c r="C375" s="171" t="s">
        <v>279</v>
      </c>
      <c r="D375" s="172">
        <v>0</v>
      </c>
      <c r="E375" s="172">
        <v>0</v>
      </c>
      <c r="F375" s="172">
        <v>0</v>
      </c>
      <c r="G375" s="172">
        <v>0</v>
      </c>
      <c r="H375" s="172">
        <v>0</v>
      </c>
      <c r="I375" s="175" t="str">
        <f t="shared" si="79"/>
        <v/>
      </c>
      <c r="J375" s="175" t="str">
        <f t="shared" si="80"/>
        <v/>
      </c>
      <c r="K375" s="161">
        <f t="shared" si="81"/>
        <v>0</v>
      </c>
      <c r="L375" s="174">
        <f t="shared" si="83"/>
        <v>0</v>
      </c>
      <c r="M375" s="173">
        <f t="shared" si="84"/>
        <v>0</v>
      </c>
    </row>
    <row r="376" spans="1:13" s="140" customFormat="1" ht="16.5" hidden="1">
      <c r="A376" s="169">
        <f t="shared" si="82"/>
        <v>7</v>
      </c>
      <c r="B376" s="170">
        <v>2040803</v>
      </c>
      <c r="C376" s="171" t="s">
        <v>256</v>
      </c>
      <c r="D376" s="172">
        <v>0</v>
      </c>
      <c r="E376" s="172">
        <v>0</v>
      </c>
      <c r="F376" s="172">
        <v>0</v>
      </c>
      <c r="G376" s="172">
        <v>0</v>
      </c>
      <c r="H376" s="172">
        <v>0</v>
      </c>
      <c r="I376" s="175" t="str">
        <f t="shared" si="79"/>
        <v/>
      </c>
      <c r="J376" s="175" t="str">
        <f t="shared" si="80"/>
        <v/>
      </c>
      <c r="K376" s="161">
        <f t="shared" si="81"/>
        <v>0</v>
      </c>
      <c r="L376" s="174">
        <f t="shared" si="83"/>
        <v>0</v>
      </c>
      <c r="M376" s="173">
        <f t="shared" si="84"/>
        <v>0</v>
      </c>
    </row>
    <row r="377" spans="1:13" s="140" customFormat="1" ht="16.5" hidden="1">
      <c r="A377" s="169">
        <f t="shared" si="82"/>
        <v>7</v>
      </c>
      <c r="B377" s="170">
        <v>2040804</v>
      </c>
      <c r="C377" s="171" t="s">
        <v>486</v>
      </c>
      <c r="D377" s="172">
        <v>0</v>
      </c>
      <c r="E377" s="172">
        <v>0</v>
      </c>
      <c r="F377" s="172">
        <v>0</v>
      </c>
      <c r="G377" s="172">
        <v>0</v>
      </c>
      <c r="H377" s="172">
        <v>0</v>
      </c>
      <c r="I377" s="175" t="str">
        <f t="shared" si="79"/>
        <v/>
      </c>
      <c r="J377" s="175" t="str">
        <f t="shared" si="80"/>
        <v/>
      </c>
      <c r="K377" s="161">
        <f t="shared" si="81"/>
        <v>0</v>
      </c>
      <c r="L377" s="174">
        <f t="shared" si="83"/>
        <v>0</v>
      </c>
      <c r="M377" s="173">
        <f t="shared" si="84"/>
        <v>0</v>
      </c>
    </row>
    <row r="378" spans="1:13" s="140" customFormat="1" ht="16.5" hidden="1">
      <c r="A378" s="169">
        <f t="shared" si="82"/>
        <v>7</v>
      </c>
      <c r="B378" s="170">
        <v>2040805</v>
      </c>
      <c r="C378" s="171" t="s">
        <v>487</v>
      </c>
      <c r="D378" s="172">
        <v>0</v>
      </c>
      <c r="E378" s="172">
        <v>0</v>
      </c>
      <c r="F378" s="172">
        <v>0</v>
      </c>
      <c r="G378" s="172">
        <v>0</v>
      </c>
      <c r="H378" s="172">
        <v>0</v>
      </c>
      <c r="I378" s="175" t="str">
        <f t="shared" si="79"/>
        <v/>
      </c>
      <c r="J378" s="175" t="str">
        <f t="shared" si="80"/>
        <v/>
      </c>
      <c r="K378" s="161">
        <f t="shared" si="81"/>
        <v>0</v>
      </c>
      <c r="L378" s="174">
        <f t="shared" si="83"/>
        <v>0</v>
      </c>
      <c r="M378" s="173">
        <f t="shared" si="84"/>
        <v>0</v>
      </c>
    </row>
    <row r="379" spans="1:13" s="140" customFormat="1" ht="16.5" hidden="1">
      <c r="A379" s="169">
        <f t="shared" si="82"/>
        <v>7</v>
      </c>
      <c r="B379" s="170">
        <v>2040806</v>
      </c>
      <c r="C379" s="171" t="s">
        <v>488</v>
      </c>
      <c r="D379" s="172">
        <v>0</v>
      </c>
      <c r="E379" s="172">
        <v>0</v>
      </c>
      <c r="F379" s="172">
        <v>0</v>
      </c>
      <c r="G379" s="172">
        <v>0</v>
      </c>
      <c r="H379" s="172">
        <v>0</v>
      </c>
      <c r="I379" s="175" t="str">
        <f t="shared" si="79"/>
        <v/>
      </c>
      <c r="J379" s="175" t="str">
        <f t="shared" si="80"/>
        <v/>
      </c>
      <c r="K379" s="161">
        <f t="shared" si="81"/>
        <v>0</v>
      </c>
      <c r="L379" s="174">
        <f t="shared" si="83"/>
        <v>0</v>
      </c>
      <c r="M379" s="173">
        <f t="shared" si="84"/>
        <v>0</v>
      </c>
    </row>
    <row r="380" spans="1:13" s="140" customFormat="1" ht="16.5" hidden="1">
      <c r="A380" s="169">
        <f t="shared" si="82"/>
        <v>7</v>
      </c>
      <c r="B380" s="170">
        <v>2040807</v>
      </c>
      <c r="C380" s="171" t="s">
        <v>307</v>
      </c>
      <c r="D380" s="172">
        <v>0</v>
      </c>
      <c r="E380" s="172">
        <v>0</v>
      </c>
      <c r="F380" s="172">
        <v>0</v>
      </c>
      <c r="G380" s="172">
        <v>0</v>
      </c>
      <c r="H380" s="172"/>
      <c r="I380" s="175" t="str">
        <f t="shared" si="79"/>
        <v/>
      </c>
      <c r="J380" s="175" t="str">
        <f t="shared" si="80"/>
        <v/>
      </c>
      <c r="K380" s="161">
        <f t="shared" si="81"/>
        <v>0</v>
      </c>
      <c r="L380" s="174">
        <f t="shared" si="83"/>
        <v>0</v>
      </c>
      <c r="M380" s="173">
        <f t="shared" si="84"/>
        <v>0</v>
      </c>
    </row>
    <row r="381" spans="1:13" s="140" customFormat="1" ht="16.5" hidden="1">
      <c r="A381" s="169">
        <f t="shared" si="82"/>
        <v>7</v>
      </c>
      <c r="B381" s="170">
        <v>2040850</v>
      </c>
      <c r="C381" s="171" t="s">
        <v>308</v>
      </c>
      <c r="D381" s="172">
        <v>0</v>
      </c>
      <c r="E381" s="172">
        <v>0</v>
      </c>
      <c r="F381" s="172">
        <v>0</v>
      </c>
      <c r="G381" s="172">
        <v>0</v>
      </c>
      <c r="H381" s="172">
        <v>0</v>
      </c>
      <c r="I381" s="175" t="str">
        <f t="shared" si="79"/>
        <v/>
      </c>
      <c r="J381" s="175" t="str">
        <f t="shared" si="80"/>
        <v/>
      </c>
      <c r="K381" s="161">
        <f t="shared" si="81"/>
        <v>0</v>
      </c>
      <c r="L381" s="174">
        <f t="shared" si="83"/>
        <v>0</v>
      </c>
      <c r="M381" s="173">
        <f t="shared" si="84"/>
        <v>0</v>
      </c>
    </row>
    <row r="382" spans="1:13" s="140" customFormat="1" ht="16.5" hidden="1">
      <c r="A382" s="169">
        <f t="shared" si="82"/>
        <v>7</v>
      </c>
      <c r="B382" s="170">
        <v>2040899</v>
      </c>
      <c r="C382" s="171" t="s">
        <v>489</v>
      </c>
      <c r="D382" s="172">
        <v>0</v>
      </c>
      <c r="E382" s="172">
        <v>0</v>
      </c>
      <c r="F382" s="172">
        <v>0</v>
      </c>
      <c r="G382" s="172">
        <v>0</v>
      </c>
      <c r="H382" s="172">
        <v>0</v>
      </c>
      <c r="I382" s="175" t="str">
        <f t="shared" si="79"/>
        <v/>
      </c>
      <c r="J382" s="175" t="str">
        <f t="shared" si="80"/>
        <v/>
      </c>
      <c r="K382" s="161">
        <f t="shared" si="81"/>
        <v>0</v>
      </c>
      <c r="L382" s="174">
        <f t="shared" si="83"/>
        <v>0</v>
      </c>
      <c r="M382" s="173">
        <f t="shared" si="84"/>
        <v>0</v>
      </c>
    </row>
    <row r="383" spans="1:13" s="140" customFormat="1" ht="18" hidden="1" customHeight="1">
      <c r="A383" s="169">
        <f t="shared" si="82"/>
        <v>5</v>
      </c>
      <c r="B383" s="170">
        <v>20409</v>
      </c>
      <c r="C383" s="171" t="s">
        <v>490</v>
      </c>
      <c r="D383" s="172">
        <v>0</v>
      </c>
      <c r="E383" s="172">
        <v>0</v>
      </c>
      <c r="F383" s="172">
        <v>0</v>
      </c>
      <c r="G383" s="172">
        <v>0</v>
      </c>
      <c r="H383" s="172">
        <v>0</v>
      </c>
      <c r="I383" s="31" t="str">
        <f t="shared" si="79"/>
        <v/>
      </c>
      <c r="J383" s="31" t="str">
        <f t="shared" si="80"/>
        <v/>
      </c>
      <c r="K383" s="161">
        <f t="shared" si="81"/>
        <v>0</v>
      </c>
      <c r="L383" s="174">
        <f t="shared" si="83"/>
        <v>0</v>
      </c>
      <c r="M383" s="173">
        <f t="shared" si="84"/>
        <v>0</v>
      </c>
    </row>
    <row r="384" spans="1:13" s="140" customFormat="1" ht="18" hidden="1" customHeight="1">
      <c r="A384" s="169">
        <f t="shared" si="82"/>
        <v>7</v>
      </c>
      <c r="B384" s="170">
        <v>2040901</v>
      </c>
      <c r="C384" s="171" t="s">
        <v>254</v>
      </c>
      <c r="D384" s="172">
        <v>0</v>
      </c>
      <c r="E384" s="172">
        <v>0</v>
      </c>
      <c r="F384" s="172">
        <v>0</v>
      </c>
      <c r="G384" s="172">
        <v>0</v>
      </c>
      <c r="H384" s="172">
        <v>0</v>
      </c>
      <c r="I384" s="31" t="str">
        <f t="shared" si="79"/>
        <v/>
      </c>
      <c r="J384" s="31" t="str">
        <f t="shared" si="80"/>
        <v/>
      </c>
      <c r="K384" s="161">
        <f t="shared" si="81"/>
        <v>0</v>
      </c>
      <c r="L384" s="174">
        <f t="shared" si="83"/>
        <v>0</v>
      </c>
      <c r="M384" s="173">
        <f t="shared" si="84"/>
        <v>0</v>
      </c>
    </row>
    <row r="385" spans="1:13" s="140" customFormat="1" ht="16.5" hidden="1">
      <c r="A385" s="169">
        <f t="shared" si="82"/>
        <v>7</v>
      </c>
      <c r="B385" s="170">
        <v>2040902</v>
      </c>
      <c r="C385" s="171" t="s">
        <v>279</v>
      </c>
      <c r="D385" s="172">
        <v>0</v>
      </c>
      <c r="E385" s="172">
        <v>0</v>
      </c>
      <c r="F385" s="172">
        <v>0</v>
      </c>
      <c r="G385" s="172">
        <v>0</v>
      </c>
      <c r="H385" s="172">
        <v>0</v>
      </c>
      <c r="I385" s="175" t="str">
        <f t="shared" si="79"/>
        <v/>
      </c>
      <c r="J385" s="175" t="str">
        <f t="shared" si="80"/>
        <v/>
      </c>
      <c r="K385" s="161">
        <f t="shared" si="81"/>
        <v>0</v>
      </c>
      <c r="L385" s="174">
        <f t="shared" si="83"/>
        <v>0</v>
      </c>
      <c r="M385" s="173">
        <f t="shared" si="84"/>
        <v>0</v>
      </c>
    </row>
    <row r="386" spans="1:13" s="140" customFormat="1" ht="16.5" hidden="1">
      <c r="A386" s="169">
        <f t="shared" si="82"/>
        <v>7</v>
      </c>
      <c r="B386" s="170">
        <v>2040903</v>
      </c>
      <c r="C386" s="171" t="s">
        <v>256</v>
      </c>
      <c r="D386" s="172">
        <v>0</v>
      </c>
      <c r="E386" s="172">
        <v>0</v>
      </c>
      <c r="F386" s="172">
        <v>0</v>
      </c>
      <c r="G386" s="172">
        <v>0</v>
      </c>
      <c r="H386" s="172">
        <v>0</v>
      </c>
      <c r="I386" s="175" t="str">
        <f t="shared" si="79"/>
        <v/>
      </c>
      <c r="J386" s="175" t="str">
        <f t="shared" si="80"/>
        <v/>
      </c>
      <c r="K386" s="161">
        <f t="shared" si="81"/>
        <v>0</v>
      </c>
      <c r="L386" s="174">
        <f t="shared" si="83"/>
        <v>0</v>
      </c>
      <c r="M386" s="173">
        <f t="shared" si="84"/>
        <v>0</v>
      </c>
    </row>
    <row r="387" spans="1:13" s="140" customFormat="1" ht="16.5" hidden="1">
      <c r="A387" s="169">
        <f t="shared" si="82"/>
        <v>7</v>
      </c>
      <c r="B387" s="170">
        <v>2040904</v>
      </c>
      <c r="C387" s="171" t="s">
        <v>491</v>
      </c>
      <c r="D387" s="172">
        <v>0</v>
      </c>
      <c r="E387" s="172">
        <v>0</v>
      </c>
      <c r="F387" s="172">
        <v>0</v>
      </c>
      <c r="G387" s="172">
        <v>0</v>
      </c>
      <c r="H387" s="172">
        <v>0</v>
      </c>
      <c r="I387" s="175" t="str">
        <f t="shared" si="79"/>
        <v/>
      </c>
      <c r="J387" s="175" t="str">
        <f t="shared" si="80"/>
        <v/>
      </c>
      <c r="K387" s="161">
        <f t="shared" si="81"/>
        <v>0</v>
      </c>
      <c r="L387" s="174">
        <f t="shared" si="83"/>
        <v>0</v>
      </c>
      <c r="M387" s="173">
        <f t="shared" si="84"/>
        <v>0</v>
      </c>
    </row>
    <row r="388" spans="1:13" s="140" customFormat="1" ht="16.5" hidden="1">
      <c r="A388" s="169">
        <f t="shared" si="82"/>
        <v>7</v>
      </c>
      <c r="B388" s="170">
        <v>2040905</v>
      </c>
      <c r="C388" s="171" t="s">
        <v>492</v>
      </c>
      <c r="D388" s="172">
        <v>0</v>
      </c>
      <c r="E388" s="172">
        <v>0</v>
      </c>
      <c r="F388" s="172">
        <v>0</v>
      </c>
      <c r="G388" s="172">
        <v>0</v>
      </c>
      <c r="H388" s="172">
        <v>0</v>
      </c>
      <c r="I388" s="175" t="str">
        <f t="shared" si="79"/>
        <v/>
      </c>
      <c r="J388" s="175" t="str">
        <f t="shared" si="80"/>
        <v/>
      </c>
      <c r="K388" s="161">
        <f t="shared" si="81"/>
        <v>0</v>
      </c>
      <c r="L388" s="174">
        <f t="shared" si="83"/>
        <v>0</v>
      </c>
      <c r="M388" s="173">
        <f t="shared" si="84"/>
        <v>0</v>
      </c>
    </row>
    <row r="389" spans="1:13" s="140" customFormat="1" ht="16.5" hidden="1">
      <c r="A389" s="169">
        <f t="shared" si="82"/>
        <v>7</v>
      </c>
      <c r="B389" s="170">
        <v>2040950</v>
      </c>
      <c r="C389" s="171" t="s">
        <v>308</v>
      </c>
      <c r="D389" s="172">
        <v>0</v>
      </c>
      <c r="E389" s="172">
        <v>0</v>
      </c>
      <c r="F389" s="172">
        <v>0</v>
      </c>
      <c r="G389" s="172">
        <v>0</v>
      </c>
      <c r="H389" s="172">
        <v>0</v>
      </c>
      <c r="I389" s="175" t="str">
        <f t="shared" si="79"/>
        <v/>
      </c>
      <c r="J389" s="175" t="str">
        <f t="shared" si="80"/>
        <v/>
      </c>
      <c r="K389" s="161">
        <f t="shared" si="81"/>
        <v>0</v>
      </c>
      <c r="L389" s="174">
        <f t="shared" si="83"/>
        <v>0</v>
      </c>
      <c r="M389" s="173">
        <f t="shared" si="84"/>
        <v>0</v>
      </c>
    </row>
    <row r="390" spans="1:13" s="140" customFormat="1" ht="16.5" hidden="1">
      <c r="A390" s="169">
        <f t="shared" si="82"/>
        <v>7</v>
      </c>
      <c r="B390" s="170">
        <v>2040999</v>
      </c>
      <c r="C390" s="171" t="s">
        <v>493</v>
      </c>
      <c r="D390" s="172">
        <v>0</v>
      </c>
      <c r="E390" s="172">
        <v>0</v>
      </c>
      <c r="F390" s="172">
        <v>0</v>
      </c>
      <c r="G390" s="172">
        <v>0</v>
      </c>
      <c r="H390" s="172">
        <v>0</v>
      </c>
      <c r="I390" s="175" t="str">
        <f t="shared" ref="I390:I450" si="89">IFERROR(E390/D390,"")</f>
        <v/>
      </c>
      <c r="J390" s="175" t="str">
        <f t="shared" ref="J390:J450" si="90">IFERROR(E390/H390,"")</f>
        <v/>
      </c>
      <c r="K390" s="161">
        <f t="shared" ref="K390:K453" si="91">D390+E390+F390+G390</f>
        <v>0</v>
      </c>
      <c r="L390" s="174">
        <f t="shared" si="83"/>
        <v>0</v>
      </c>
      <c r="M390" s="173">
        <f t="shared" si="84"/>
        <v>0</v>
      </c>
    </row>
    <row r="391" spans="1:13" s="140" customFormat="1" ht="16.5" hidden="1">
      <c r="A391" s="169">
        <f t="shared" ref="A391:A454" si="92">LEN(B391)</f>
        <v>5</v>
      </c>
      <c r="B391" s="170">
        <v>20410</v>
      </c>
      <c r="C391" s="171" t="s">
        <v>494</v>
      </c>
      <c r="D391" s="172">
        <v>0</v>
      </c>
      <c r="E391" s="172">
        <v>0</v>
      </c>
      <c r="F391" s="172">
        <v>0</v>
      </c>
      <c r="G391" s="172">
        <v>0</v>
      </c>
      <c r="H391" s="172">
        <v>0</v>
      </c>
      <c r="I391" s="175" t="str">
        <f t="shared" si="89"/>
        <v/>
      </c>
      <c r="J391" s="175" t="str">
        <f t="shared" si="90"/>
        <v/>
      </c>
      <c r="K391" s="161">
        <f t="shared" si="91"/>
        <v>0</v>
      </c>
      <c r="L391" s="174">
        <f t="shared" ref="L391:L454" si="93">D391+E391+F391+G391+H391</f>
        <v>0</v>
      </c>
      <c r="M391" s="173">
        <f t="shared" ref="M391:M454" si="94">D391+E391+H391</f>
        <v>0</v>
      </c>
    </row>
    <row r="392" spans="1:13" s="140" customFormat="1" ht="16.5" hidden="1">
      <c r="A392" s="169">
        <f t="shared" si="92"/>
        <v>7</v>
      </c>
      <c r="B392" s="170">
        <v>2041001</v>
      </c>
      <c r="C392" s="171" t="s">
        <v>301</v>
      </c>
      <c r="D392" s="172">
        <v>0</v>
      </c>
      <c r="E392" s="172">
        <v>0</v>
      </c>
      <c r="F392" s="172">
        <v>0</v>
      </c>
      <c r="G392" s="172">
        <v>0</v>
      </c>
      <c r="H392" s="172">
        <v>0</v>
      </c>
      <c r="I392" s="175" t="str">
        <f t="shared" si="89"/>
        <v/>
      </c>
      <c r="J392" s="175" t="str">
        <f t="shared" si="90"/>
        <v/>
      </c>
      <c r="K392" s="161">
        <f t="shared" si="91"/>
        <v>0</v>
      </c>
      <c r="L392" s="174">
        <f t="shared" si="93"/>
        <v>0</v>
      </c>
      <c r="M392" s="173">
        <f t="shared" si="94"/>
        <v>0</v>
      </c>
    </row>
    <row r="393" spans="1:13" s="140" customFormat="1" ht="16.5" hidden="1">
      <c r="A393" s="169">
        <f t="shared" si="92"/>
        <v>7</v>
      </c>
      <c r="B393" s="170">
        <v>2041002</v>
      </c>
      <c r="C393" s="171" t="s">
        <v>279</v>
      </c>
      <c r="D393" s="172">
        <v>0</v>
      </c>
      <c r="E393" s="172">
        <v>0</v>
      </c>
      <c r="F393" s="172">
        <v>0</v>
      </c>
      <c r="G393" s="172">
        <v>0</v>
      </c>
      <c r="H393" s="172">
        <v>0</v>
      </c>
      <c r="I393" s="175" t="str">
        <f t="shared" si="89"/>
        <v/>
      </c>
      <c r="J393" s="175" t="str">
        <f t="shared" si="90"/>
        <v/>
      </c>
      <c r="K393" s="161">
        <f t="shared" si="91"/>
        <v>0</v>
      </c>
      <c r="L393" s="174">
        <f t="shared" si="93"/>
        <v>0</v>
      </c>
      <c r="M393" s="173">
        <f t="shared" si="94"/>
        <v>0</v>
      </c>
    </row>
    <row r="394" spans="1:13" s="140" customFormat="1" ht="16.5" hidden="1">
      <c r="A394" s="169">
        <f t="shared" si="92"/>
        <v>7</v>
      </c>
      <c r="B394" s="170">
        <v>2041006</v>
      </c>
      <c r="C394" s="171" t="s">
        <v>307</v>
      </c>
      <c r="D394" s="172">
        <v>0</v>
      </c>
      <c r="E394" s="172">
        <v>0</v>
      </c>
      <c r="F394" s="172">
        <v>0</v>
      </c>
      <c r="G394" s="172">
        <v>0</v>
      </c>
      <c r="H394" s="172">
        <v>0</v>
      </c>
      <c r="I394" s="175" t="str">
        <f t="shared" si="89"/>
        <v/>
      </c>
      <c r="J394" s="175" t="str">
        <f t="shared" si="90"/>
        <v/>
      </c>
      <c r="K394" s="161">
        <f t="shared" si="91"/>
        <v>0</v>
      </c>
      <c r="L394" s="174">
        <f t="shared" si="93"/>
        <v>0</v>
      </c>
      <c r="M394" s="173">
        <f t="shared" si="94"/>
        <v>0</v>
      </c>
    </row>
    <row r="395" spans="1:13" s="140" customFormat="1" ht="16.5" hidden="1">
      <c r="A395" s="169">
        <f t="shared" si="92"/>
        <v>7</v>
      </c>
      <c r="B395" s="170">
        <v>2041007</v>
      </c>
      <c r="C395" s="171" t="s">
        <v>495</v>
      </c>
      <c r="D395" s="172">
        <v>0</v>
      </c>
      <c r="E395" s="172">
        <v>0</v>
      </c>
      <c r="F395" s="172">
        <v>0</v>
      </c>
      <c r="G395" s="172">
        <v>0</v>
      </c>
      <c r="H395" s="172"/>
      <c r="I395" s="175" t="str">
        <f t="shared" si="89"/>
        <v/>
      </c>
      <c r="J395" s="175" t="str">
        <f t="shared" si="90"/>
        <v/>
      </c>
      <c r="K395" s="161">
        <f t="shared" si="91"/>
        <v>0</v>
      </c>
      <c r="L395" s="174">
        <f t="shared" si="93"/>
        <v>0</v>
      </c>
      <c r="M395" s="173">
        <f t="shared" si="94"/>
        <v>0</v>
      </c>
    </row>
    <row r="396" spans="1:13" s="140" customFormat="1" ht="16.5" hidden="1">
      <c r="A396" s="169">
        <f t="shared" si="92"/>
        <v>7</v>
      </c>
      <c r="B396" s="170">
        <v>2041099</v>
      </c>
      <c r="C396" s="171" t="s">
        <v>496</v>
      </c>
      <c r="D396" s="172">
        <v>0</v>
      </c>
      <c r="E396" s="172">
        <v>0</v>
      </c>
      <c r="F396" s="172">
        <v>0</v>
      </c>
      <c r="G396" s="172">
        <v>0</v>
      </c>
      <c r="H396" s="172">
        <v>0</v>
      </c>
      <c r="I396" s="175" t="str">
        <f t="shared" si="89"/>
        <v/>
      </c>
      <c r="J396" s="175" t="str">
        <f t="shared" si="90"/>
        <v/>
      </c>
      <c r="K396" s="161">
        <f t="shared" si="91"/>
        <v>0</v>
      </c>
      <c r="L396" s="174">
        <f t="shared" si="93"/>
        <v>0</v>
      </c>
      <c r="M396" s="173">
        <f t="shared" si="94"/>
        <v>0</v>
      </c>
    </row>
    <row r="397" spans="1:13" s="140" customFormat="1" ht="18" customHeight="1">
      <c r="A397" s="169">
        <f t="shared" si="92"/>
        <v>5</v>
      </c>
      <c r="B397" s="170">
        <v>20499</v>
      </c>
      <c r="C397" s="171" t="s">
        <v>497</v>
      </c>
      <c r="D397" s="172">
        <v>949</v>
      </c>
      <c r="E397" s="172">
        <v>822</v>
      </c>
      <c r="F397" s="172">
        <v>748.47775999999999</v>
      </c>
      <c r="G397" s="172">
        <v>73.522239999999996</v>
      </c>
      <c r="H397" s="172">
        <v>708</v>
      </c>
      <c r="I397" s="51">
        <f t="shared" ref="I397:I410" si="95">IFERROR(E397/D397,"")*100</f>
        <v>86.617492096944105</v>
      </c>
      <c r="J397" s="51">
        <f t="shared" ref="J397:J410" si="96">IFERROR(E397/H397,"")*100</f>
        <v>116.101694915254</v>
      </c>
      <c r="K397" s="161">
        <f t="shared" si="91"/>
        <v>2593</v>
      </c>
      <c r="L397" s="174">
        <f t="shared" si="93"/>
        <v>3301</v>
      </c>
      <c r="M397" s="173">
        <f t="shared" si="94"/>
        <v>2479</v>
      </c>
    </row>
    <row r="398" spans="1:13" s="140" customFormat="1" ht="18" customHeight="1">
      <c r="A398" s="169">
        <f t="shared" si="92"/>
        <v>7</v>
      </c>
      <c r="B398" s="170">
        <v>2049901</v>
      </c>
      <c r="C398" s="171" t="s">
        <v>498</v>
      </c>
      <c r="D398" s="172">
        <v>949</v>
      </c>
      <c r="E398" s="172">
        <v>822</v>
      </c>
      <c r="F398" s="172">
        <v>748.47775999999999</v>
      </c>
      <c r="G398" s="172">
        <v>73.522239999999996</v>
      </c>
      <c r="H398" s="172">
        <v>708</v>
      </c>
      <c r="I398" s="51">
        <f t="shared" si="95"/>
        <v>86.617492096944105</v>
      </c>
      <c r="J398" s="51">
        <f t="shared" si="96"/>
        <v>116.101694915254</v>
      </c>
      <c r="K398" s="161">
        <f t="shared" si="91"/>
        <v>2593</v>
      </c>
      <c r="L398" s="174">
        <f t="shared" si="93"/>
        <v>3301</v>
      </c>
      <c r="M398" s="173">
        <f t="shared" si="94"/>
        <v>2479</v>
      </c>
    </row>
    <row r="399" spans="1:13" s="140" customFormat="1" ht="18" customHeight="1">
      <c r="A399" s="169">
        <f t="shared" si="92"/>
        <v>3</v>
      </c>
      <c r="B399" s="170">
        <v>205</v>
      </c>
      <c r="C399" s="171" t="s">
        <v>499</v>
      </c>
      <c r="D399" s="172">
        <v>161912</v>
      </c>
      <c r="E399" s="172">
        <v>155525</v>
      </c>
      <c r="F399" s="172">
        <v>155525</v>
      </c>
      <c r="G399" s="172">
        <v>0</v>
      </c>
      <c r="H399" s="172">
        <v>154112.65</v>
      </c>
      <c r="I399" s="51">
        <f t="shared" si="95"/>
        <v>96.055264588171397</v>
      </c>
      <c r="J399" s="51">
        <f t="shared" si="96"/>
        <v>100.916440019687</v>
      </c>
      <c r="K399" s="161">
        <f t="shared" si="91"/>
        <v>472962</v>
      </c>
      <c r="L399" s="174">
        <f t="shared" si="93"/>
        <v>627074.65</v>
      </c>
      <c r="M399" s="173">
        <f t="shared" si="94"/>
        <v>471549.65</v>
      </c>
    </row>
    <row r="400" spans="1:13" s="140" customFormat="1" ht="18" customHeight="1">
      <c r="A400" s="169">
        <f t="shared" si="92"/>
        <v>5</v>
      </c>
      <c r="B400" s="170">
        <v>20501</v>
      </c>
      <c r="C400" s="171" t="s">
        <v>500</v>
      </c>
      <c r="D400" s="172">
        <v>1915</v>
      </c>
      <c r="E400" s="172">
        <v>2368</v>
      </c>
      <c r="F400" s="172">
        <v>2368</v>
      </c>
      <c r="G400" s="172">
        <v>0</v>
      </c>
      <c r="H400" s="172">
        <v>1454.95</v>
      </c>
      <c r="I400" s="51">
        <f t="shared" si="95"/>
        <v>123.655352480418</v>
      </c>
      <c r="J400" s="51">
        <f t="shared" si="96"/>
        <v>162.75473383965101</v>
      </c>
      <c r="K400" s="161">
        <f t="shared" si="91"/>
        <v>6651</v>
      </c>
      <c r="L400" s="174">
        <f t="shared" si="93"/>
        <v>8105.95</v>
      </c>
      <c r="M400" s="173">
        <f t="shared" si="94"/>
        <v>5737.95</v>
      </c>
    </row>
    <row r="401" spans="1:13" s="140" customFormat="1" ht="18" customHeight="1">
      <c r="A401" s="169">
        <f t="shared" si="92"/>
        <v>7</v>
      </c>
      <c r="B401" s="170">
        <v>2050101</v>
      </c>
      <c r="C401" s="171" t="s">
        <v>254</v>
      </c>
      <c r="D401" s="172">
        <v>490</v>
      </c>
      <c r="E401" s="172">
        <v>449</v>
      </c>
      <c r="F401" s="172">
        <v>449</v>
      </c>
      <c r="G401" s="172">
        <v>0</v>
      </c>
      <c r="H401" s="172">
        <v>431.04</v>
      </c>
      <c r="I401" s="51">
        <f t="shared" si="95"/>
        <v>91.632653061224502</v>
      </c>
      <c r="J401" s="51">
        <f t="shared" si="96"/>
        <v>104.166666666667</v>
      </c>
      <c r="K401" s="161">
        <f t="shared" si="91"/>
        <v>1388</v>
      </c>
      <c r="L401" s="174">
        <f t="shared" si="93"/>
        <v>1819.04</v>
      </c>
      <c r="M401" s="173">
        <f t="shared" si="94"/>
        <v>1370.04</v>
      </c>
    </row>
    <row r="402" spans="1:13" s="140" customFormat="1" ht="18" customHeight="1">
      <c r="A402" s="169">
        <f t="shared" si="92"/>
        <v>7</v>
      </c>
      <c r="B402" s="170">
        <v>2050102</v>
      </c>
      <c r="C402" s="171" t="s">
        <v>255</v>
      </c>
      <c r="D402" s="172">
        <v>95</v>
      </c>
      <c r="E402" s="172">
        <v>2</v>
      </c>
      <c r="F402" s="172">
        <v>2</v>
      </c>
      <c r="G402" s="172">
        <v>0</v>
      </c>
      <c r="H402" s="172">
        <v>0</v>
      </c>
      <c r="I402" s="51">
        <f t="shared" si="95"/>
        <v>2.1052631578947398</v>
      </c>
      <c r="J402" s="51"/>
      <c r="K402" s="161">
        <f t="shared" si="91"/>
        <v>99</v>
      </c>
      <c r="L402" s="174">
        <f t="shared" si="93"/>
        <v>99</v>
      </c>
      <c r="M402" s="173">
        <f t="shared" si="94"/>
        <v>97</v>
      </c>
    </row>
    <row r="403" spans="1:13" s="140" customFormat="1" ht="18" customHeight="1">
      <c r="A403" s="169">
        <f t="shared" si="92"/>
        <v>7</v>
      </c>
      <c r="B403" s="170">
        <v>2050103</v>
      </c>
      <c r="C403" s="171" t="s">
        <v>271</v>
      </c>
      <c r="D403" s="172">
        <v>426</v>
      </c>
      <c r="E403" s="172">
        <v>393</v>
      </c>
      <c r="F403" s="172">
        <v>393</v>
      </c>
      <c r="G403" s="172">
        <v>0</v>
      </c>
      <c r="H403" s="172">
        <v>307.73</v>
      </c>
      <c r="I403" s="51">
        <f t="shared" si="95"/>
        <v>92.253521126760603</v>
      </c>
      <c r="J403" s="51">
        <f t="shared" si="96"/>
        <v>127.709355603939</v>
      </c>
      <c r="K403" s="161">
        <f t="shared" si="91"/>
        <v>1212</v>
      </c>
      <c r="L403" s="174">
        <f t="shared" si="93"/>
        <v>1519.73</v>
      </c>
      <c r="M403" s="173">
        <f t="shared" si="94"/>
        <v>1126.73</v>
      </c>
    </row>
    <row r="404" spans="1:13" s="140" customFormat="1" ht="18" customHeight="1">
      <c r="A404" s="169">
        <f t="shared" si="92"/>
        <v>7</v>
      </c>
      <c r="B404" s="170">
        <v>2050199</v>
      </c>
      <c r="C404" s="171" t="s">
        <v>501</v>
      </c>
      <c r="D404" s="172">
        <v>904</v>
      </c>
      <c r="E404" s="172">
        <v>1524</v>
      </c>
      <c r="F404" s="172">
        <v>1524</v>
      </c>
      <c r="G404" s="172">
        <v>0</v>
      </c>
      <c r="H404" s="172">
        <v>716.18</v>
      </c>
      <c r="I404" s="51">
        <f t="shared" si="95"/>
        <v>168.58407079646</v>
      </c>
      <c r="J404" s="51">
        <f t="shared" si="96"/>
        <v>212.79566589404899</v>
      </c>
      <c r="K404" s="161">
        <f t="shared" si="91"/>
        <v>3952</v>
      </c>
      <c r="L404" s="174">
        <f t="shared" si="93"/>
        <v>4668.18</v>
      </c>
      <c r="M404" s="173">
        <f t="shared" si="94"/>
        <v>3144.18</v>
      </c>
    </row>
    <row r="405" spans="1:13" s="140" customFormat="1" ht="18" customHeight="1">
      <c r="A405" s="169">
        <f t="shared" si="92"/>
        <v>5</v>
      </c>
      <c r="B405" s="170">
        <v>20502</v>
      </c>
      <c r="C405" s="171" t="s">
        <v>502</v>
      </c>
      <c r="D405" s="172">
        <v>150788</v>
      </c>
      <c r="E405" s="172">
        <v>141918</v>
      </c>
      <c r="F405" s="172">
        <v>141918</v>
      </c>
      <c r="G405" s="172">
        <v>0</v>
      </c>
      <c r="H405" s="172">
        <v>139982.42000000001</v>
      </c>
      <c r="I405" s="51">
        <f t="shared" si="95"/>
        <v>94.117569037323904</v>
      </c>
      <c r="J405" s="51">
        <f t="shared" si="96"/>
        <v>101.382730774336</v>
      </c>
      <c r="K405" s="161">
        <f t="shared" si="91"/>
        <v>434624</v>
      </c>
      <c r="L405" s="174">
        <f t="shared" si="93"/>
        <v>574606.42000000004</v>
      </c>
      <c r="M405" s="173">
        <f t="shared" si="94"/>
        <v>432688.42</v>
      </c>
    </row>
    <row r="406" spans="1:13" s="140" customFormat="1" ht="18" customHeight="1">
      <c r="A406" s="169">
        <f t="shared" si="92"/>
        <v>7</v>
      </c>
      <c r="B406" s="170">
        <v>2050201</v>
      </c>
      <c r="C406" s="171" t="s">
        <v>503</v>
      </c>
      <c r="D406" s="172">
        <v>8708</v>
      </c>
      <c r="E406" s="172">
        <v>7354</v>
      </c>
      <c r="F406" s="172">
        <v>7354</v>
      </c>
      <c r="G406" s="172">
        <v>0</v>
      </c>
      <c r="H406" s="172">
        <v>7264.82</v>
      </c>
      <c r="I406" s="51">
        <f t="shared" si="95"/>
        <v>84.451079467156603</v>
      </c>
      <c r="J406" s="51">
        <f t="shared" si="96"/>
        <v>101.22755966424501</v>
      </c>
      <c r="K406" s="161">
        <f t="shared" si="91"/>
        <v>23416</v>
      </c>
      <c r="L406" s="174">
        <f t="shared" si="93"/>
        <v>30680.82</v>
      </c>
      <c r="M406" s="173">
        <f t="shared" si="94"/>
        <v>23326.82</v>
      </c>
    </row>
    <row r="407" spans="1:13" s="140" customFormat="1" ht="18" customHeight="1">
      <c r="A407" s="169">
        <f t="shared" si="92"/>
        <v>7</v>
      </c>
      <c r="B407" s="170">
        <v>2050202</v>
      </c>
      <c r="C407" s="171" t="s">
        <v>504</v>
      </c>
      <c r="D407" s="172">
        <v>82488</v>
      </c>
      <c r="E407" s="172">
        <v>69424</v>
      </c>
      <c r="F407" s="172">
        <v>69424</v>
      </c>
      <c r="G407" s="172">
        <v>0</v>
      </c>
      <c r="H407" s="172">
        <v>71368.710000000006</v>
      </c>
      <c r="I407" s="51">
        <f t="shared" si="95"/>
        <v>84.162544855009202</v>
      </c>
      <c r="J407" s="51">
        <f t="shared" si="96"/>
        <v>97.275122389069395</v>
      </c>
      <c r="K407" s="161">
        <f t="shared" si="91"/>
        <v>221336</v>
      </c>
      <c r="L407" s="174">
        <f t="shared" si="93"/>
        <v>292704.71000000002</v>
      </c>
      <c r="M407" s="173">
        <f t="shared" si="94"/>
        <v>223280.71</v>
      </c>
    </row>
    <row r="408" spans="1:13" s="140" customFormat="1" ht="18" customHeight="1">
      <c r="A408" s="169">
        <f t="shared" si="92"/>
        <v>7</v>
      </c>
      <c r="B408" s="170">
        <v>2050203</v>
      </c>
      <c r="C408" s="171" t="s">
        <v>505</v>
      </c>
      <c r="D408" s="172">
        <v>39920</v>
      </c>
      <c r="E408" s="172">
        <v>41383</v>
      </c>
      <c r="F408" s="172">
        <v>41383</v>
      </c>
      <c r="G408" s="172">
        <v>0</v>
      </c>
      <c r="H408" s="172">
        <v>38132.67</v>
      </c>
      <c r="I408" s="51">
        <f t="shared" si="95"/>
        <v>103.664829659319</v>
      </c>
      <c r="J408" s="51">
        <f t="shared" si="96"/>
        <v>108.52374092871</v>
      </c>
      <c r="K408" s="161">
        <f t="shared" si="91"/>
        <v>122686</v>
      </c>
      <c r="L408" s="174">
        <f t="shared" si="93"/>
        <v>160818.67000000001</v>
      </c>
      <c r="M408" s="173">
        <f t="shared" si="94"/>
        <v>119435.67</v>
      </c>
    </row>
    <row r="409" spans="1:13" s="140" customFormat="1" ht="18" customHeight="1">
      <c r="A409" s="169">
        <f t="shared" si="92"/>
        <v>7</v>
      </c>
      <c r="B409" s="170">
        <v>2050204</v>
      </c>
      <c r="C409" s="171" t="s">
        <v>506</v>
      </c>
      <c r="D409" s="172">
        <v>19320</v>
      </c>
      <c r="E409" s="172">
        <v>23744</v>
      </c>
      <c r="F409" s="172">
        <v>23744</v>
      </c>
      <c r="G409" s="172">
        <v>0</v>
      </c>
      <c r="H409" s="172">
        <v>21965.15</v>
      </c>
      <c r="I409" s="51">
        <f t="shared" si="95"/>
        <v>122.898550724638</v>
      </c>
      <c r="J409" s="51">
        <f t="shared" si="96"/>
        <v>108.09851059519301</v>
      </c>
      <c r="K409" s="161">
        <f t="shared" si="91"/>
        <v>66808</v>
      </c>
      <c r="L409" s="174">
        <f t="shared" si="93"/>
        <v>88773.15</v>
      </c>
      <c r="M409" s="173">
        <f t="shared" si="94"/>
        <v>65029.15</v>
      </c>
    </row>
    <row r="410" spans="1:13" s="140" customFormat="1" ht="18" customHeight="1">
      <c r="A410" s="169">
        <f t="shared" si="92"/>
        <v>7</v>
      </c>
      <c r="B410" s="170">
        <v>2050205</v>
      </c>
      <c r="C410" s="171" t="s">
        <v>507</v>
      </c>
      <c r="D410" s="172">
        <v>27</v>
      </c>
      <c r="E410" s="172">
        <v>13</v>
      </c>
      <c r="F410" s="172">
        <v>13</v>
      </c>
      <c r="G410" s="172">
        <v>0</v>
      </c>
      <c r="H410" s="172">
        <v>1245.07</v>
      </c>
      <c r="I410" s="51">
        <f t="shared" si="95"/>
        <v>48.148148148148103</v>
      </c>
      <c r="J410" s="51">
        <f t="shared" si="96"/>
        <v>1.04411800139751</v>
      </c>
      <c r="K410" s="161">
        <f t="shared" si="91"/>
        <v>53</v>
      </c>
      <c r="L410" s="174">
        <f t="shared" si="93"/>
        <v>1298.07</v>
      </c>
      <c r="M410" s="173">
        <f t="shared" si="94"/>
        <v>1285.07</v>
      </c>
    </row>
    <row r="411" spans="1:13" s="140" customFormat="1" ht="16.5" hidden="1">
      <c r="A411" s="169">
        <f t="shared" si="92"/>
        <v>7</v>
      </c>
      <c r="B411" s="170">
        <v>2050206</v>
      </c>
      <c r="C411" s="171" t="s">
        <v>508</v>
      </c>
      <c r="D411" s="172">
        <v>0</v>
      </c>
      <c r="E411" s="172">
        <v>0</v>
      </c>
      <c r="F411" s="172">
        <v>0</v>
      </c>
      <c r="G411" s="172">
        <v>0</v>
      </c>
      <c r="H411" s="172">
        <v>0</v>
      </c>
      <c r="I411" s="175" t="str">
        <f t="shared" si="89"/>
        <v/>
      </c>
      <c r="J411" s="175" t="str">
        <f t="shared" si="90"/>
        <v/>
      </c>
      <c r="K411" s="161">
        <f t="shared" si="91"/>
        <v>0</v>
      </c>
      <c r="L411" s="174">
        <f t="shared" si="93"/>
        <v>0</v>
      </c>
      <c r="M411" s="173">
        <f t="shared" si="94"/>
        <v>0</v>
      </c>
    </row>
    <row r="412" spans="1:13" s="140" customFormat="1" ht="16.5" hidden="1">
      <c r="A412" s="169">
        <f t="shared" si="92"/>
        <v>7</v>
      </c>
      <c r="B412" s="170">
        <v>2050207</v>
      </c>
      <c r="C412" s="171" t="s">
        <v>509</v>
      </c>
      <c r="D412" s="172">
        <v>0</v>
      </c>
      <c r="E412" s="172">
        <v>0</v>
      </c>
      <c r="F412" s="172">
        <v>0</v>
      </c>
      <c r="G412" s="172">
        <v>0</v>
      </c>
      <c r="H412" s="172">
        <v>0</v>
      </c>
      <c r="I412" s="175" t="str">
        <f t="shared" si="89"/>
        <v/>
      </c>
      <c r="J412" s="175" t="str">
        <f t="shared" si="90"/>
        <v/>
      </c>
      <c r="K412" s="161">
        <f t="shared" si="91"/>
        <v>0</v>
      </c>
      <c r="L412" s="174">
        <f t="shared" si="93"/>
        <v>0</v>
      </c>
      <c r="M412" s="173">
        <f t="shared" si="94"/>
        <v>0</v>
      </c>
    </row>
    <row r="413" spans="1:13" s="140" customFormat="1" ht="18" hidden="1" customHeight="1">
      <c r="A413" s="169">
        <f t="shared" si="92"/>
        <v>7</v>
      </c>
      <c r="B413" s="170">
        <v>2050299</v>
      </c>
      <c r="C413" s="171" t="s">
        <v>510</v>
      </c>
      <c r="D413" s="172">
        <v>325</v>
      </c>
      <c r="E413" s="172">
        <v>0</v>
      </c>
      <c r="F413" s="172">
        <v>0</v>
      </c>
      <c r="G413" s="172">
        <v>0</v>
      </c>
      <c r="H413" s="172">
        <v>6</v>
      </c>
      <c r="I413" s="31">
        <f t="shared" si="89"/>
        <v>0</v>
      </c>
      <c r="J413" s="31">
        <f t="shared" si="90"/>
        <v>0</v>
      </c>
      <c r="K413" s="161">
        <f t="shared" si="91"/>
        <v>325</v>
      </c>
      <c r="L413" s="174">
        <f t="shared" si="93"/>
        <v>331</v>
      </c>
      <c r="M413" s="173">
        <f t="shared" si="94"/>
        <v>331</v>
      </c>
    </row>
    <row r="414" spans="1:13" s="140" customFormat="1" ht="18" customHeight="1">
      <c r="A414" s="169">
        <f t="shared" si="92"/>
        <v>5</v>
      </c>
      <c r="B414" s="170">
        <v>20503</v>
      </c>
      <c r="C414" s="171" t="s">
        <v>511</v>
      </c>
      <c r="D414" s="172">
        <v>6924</v>
      </c>
      <c r="E414" s="172">
        <v>6973</v>
      </c>
      <c r="F414" s="172">
        <v>6973</v>
      </c>
      <c r="G414" s="172">
        <v>0</v>
      </c>
      <c r="H414" s="172">
        <v>7964.4</v>
      </c>
      <c r="I414" s="51">
        <f>IFERROR(E414/D414,"")*100</f>
        <v>100.707683419988</v>
      </c>
      <c r="J414" s="51">
        <f>IFERROR(E414/H414,"")*100</f>
        <v>87.552106875596394</v>
      </c>
      <c r="K414" s="161">
        <f t="shared" si="91"/>
        <v>20870</v>
      </c>
      <c r="L414" s="174">
        <f t="shared" si="93"/>
        <v>28834.400000000001</v>
      </c>
      <c r="M414" s="173">
        <f t="shared" si="94"/>
        <v>21861.4</v>
      </c>
    </row>
    <row r="415" spans="1:13" s="140" customFormat="1" ht="16.5" hidden="1">
      <c r="A415" s="169">
        <f t="shared" si="92"/>
        <v>7</v>
      </c>
      <c r="B415" s="170">
        <v>2050301</v>
      </c>
      <c r="C415" s="171" t="s">
        <v>512</v>
      </c>
      <c r="D415" s="172">
        <v>0</v>
      </c>
      <c r="E415" s="172">
        <v>0</v>
      </c>
      <c r="F415" s="172">
        <v>0</v>
      </c>
      <c r="G415" s="172">
        <v>0</v>
      </c>
      <c r="H415" s="172">
        <v>0</v>
      </c>
      <c r="I415" s="175" t="str">
        <f t="shared" si="89"/>
        <v/>
      </c>
      <c r="J415" s="175" t="str">
        <f t="shared" si="90"/>
        <v/>
      </c>
      <c r="K415" s="161">
        <f t="shared" si="91"/>
        <v>0</v>
      </c>
      <c r="L415" s="174">
        <f t="shared" si="93"/>
        <v>0</v>
      </c>
      <c r="M415" s="173">
        <f t="shared" si="94"/>
        <v>0</v>
      </c>
    </row>
    <row r="416" spans="1:13" s="140" customFormat="1" ht="18" customHeight="1">
      <c r="A416" s="169">
        <f t="shared" si="92"/>
        <v>7</v>
      </c>
      <c r="B416" s="170">
        <v>2050302</v>
      </c>
      <c r="C416" s="171" t="s">
        <v>513</v>
      </c>
      <c r="D416" s="172">
        <v>6924</v>
      </c>
      <c r="E416" s="172">
        <v>6973</v>
      </c>
      <c r="F416" s="172">
        <v>6973</v>
      </c>
      <c r="G416" s="172">
        <v>0</v>
      </c>
      <c r="H416" s="172">
        <v>7964.4</v>
      </c>
      <c r="I416" s="51">
        <f>IFERROR(E416/D416,"")*100</f>
        <v>100.707683419988</v>
      </c>
      <c r="J416" s="51">
        <f>IFERROR(E416/H416,"")*100</f>
        <v>87.552106875596394</v>
      </c>
      <c r="K416" s="161">
        <f t="shared" si="91"/>
        <v>20870</v>
      </c>
      <c r="L416" s="174">
        <f t="shared" si="93"/>
        <v>28834.400000000001</v>
      </c>
      <c r="M416" s="173">
        <f t="shared" si="94"/>
        <v>21861.4</v>
      </c>
    </row>
    <row r="417" spans="1:13" s="140" customFormat="1" ht="16.5" hidden="1">
      <c r="A417" s="169">
        <f t="shared" si="92"/>
        <v>7</v>
      </c>
      <c r="B417" s="170">
        <v>2050303</v>
      </c>
      <c r="C417" s="171" t="s">
        <v>514</v>
      </c>
      <c r="D417" s="172">
        <v>0</v>
      </c>
      <c r="E417" s="172">
        <v>0</v>
      </c>
      <c r="F417" s="172">
        <v>0</v>
      </c>
      <c r="G417" s="172">
        <v>0</v>
      </c>
      <c r="H417" s="172">
        <v>0</v>
      </c>
      <c r="I417" s="175" t="str">
        <f t="shared" si="89"/>
        <v/>
      </c>
      <c r="J417" s="175" t="str">
        <f t="shared" si="90"/>
        <v/>
      </c>
      <c r="K417" s="161">
        <f t="shared" si="91"/>
        <v>0</v>
      </c>
      <c r="L417" s="174">
        <f t="shared" si="93"/>
        <v>0</v>
      </c>
      <c r="M417" s="173">
        <f t="shared" si="94"/>
        <v>0</v>
      </c>
    </row>
    <row r="418" spans="1:13" s="140" customFormat="1" ht="16.5" hidden="1">
      <c r="A418" s="169">
        <f t="shared" si="92"/>
        <v>7</v>
      </c>
      <c r="B418" s="170">
        <v>2050304</v>
      </c>
      <c r="C418" s="171" t="s">
        <v>515</v>
      </c>
      <c r="D418" s="172">
        <v>0</v>
      </c>
      <c r="E418" s="172">
        <v>0</v>
      </c>
      <c r="F418" s="172">
        <v>0</v>
      </c>
      <c r="G418" s="172">
        <v>0</v>
      </c>
      <c r="H418" s="172">
        <v>0</v>
      </c>
      <c r="I418" s="175" t="str">
        <f t="shared" si="89"/>
        <v/>
      </c>
      <c r="J418" s="175" t="str">
        <f t="shared" si="90"/>
        <v/>
      </c>
      <c r="K418" s="161">
        <f t="shared" si="91"/>
        <v>0</v>
      </c>
      <c r="L418" s="174">
        <f t="shared" si="93"/>
        <v>0</v>
      </c>
      <c r="M418" s="173">
        <f t="shared" si="94"/>
        <v>0</v>
      </c>
    </row>
    <row r="419" spans="1:13" s="140" customFormat="1" ht="16.5" hidden="1">
      <c r="A419" s="169">
        <f t="shared" si="92"/>
        <v>7</v>
      </c>
      <c r="B419" s="170">
        <v>2050305</v>
      </c>
      <c r="C419" s="171" t="s">
        <v>516</v>
      </c>
      <c r="D419" s="172">
        <v>0</v>
      </c>
      <c r="E419" s="172">
        <v>0</v>
      </c>
      <c r="F419" s="172">
        <v>0</v>
      </c>
      <c r="G419" s="172">
        <v>0</v>
      </c>
      <c r="H419" s="172">
        <v>0</v>
      </c>
      <c r="I419" s="175" t="str">
        <f t="shared" si="89"/>
        <v/>
      </c>
      <c r="J419" s="175" t="str">
        <f t="shared" si="90"/>
        <v/>
      </c>
      <c r="K419" s="161">
        <f t="shared" si="91"/>
        <v>0</v>
      </c>
      <c r="L419" s="174">
        <f t="shared" si="93"/>
        <v>0</v>
      </c>
      <c r="M419" s="173">
        <f t="shared" si="94"/>
        <v>0</v>
      </c>
    </row>
    <row r="420" spans="1:13" s="140" customFormat="1" ht="16.5" hidden="1">
      <c r="A420" s="169">
        <f t="shared" si="92"/>
        <v>7</v>
      </c>
      <c r="B420" s="170">
        <v>2050399</v>
      </c>
      <c r="C420" s="171" t="s">
        <v>517</v>
      </c>
      <c r="D420" s="172">
        <v>0</v>
      </c>
      <c r="E420" s="172">
        <v>0</v>
      </c>
      <c r="F420" s="172">
        <v>0</v>
      </c>
      <c r="G420" s="172">
        <v>0</v>
      </c>
      <c r="H420" s="172">
        <v>0</v>
      </c>
      <c r="I420" s="175" t="str">
        <f t="shared" si="89"/>
        <v/>
      </c>
      <c r="J420" s="175" t="str">
        <f t="shared" si="90"/>
        <v/>
      </c>
      <c r="K420" s="161">
        <f t="shared" si="91"/>
        <v>0</v>
      </c>
      <c r="L420" s="174">
        <f t="shared" si="93"/>
        <v>0</v>
      </c>
      <c r="M420" s="173">
        <f t="shared" si="94"/>
        <v>0</v>
      </c>
    </row>
    <row r="421" spans="1:13" s="140" customFormat="1" ht="18" customHeight="1">
      <c r="A421" s="169">
        <f t="shared" si="92"/>
        <v>5</v>
      </c>
      <c r="B421" s="170">
        <v>20504</v>
      </c>
      <c r="C421" s="171" t="s">
        <v>518</v>
      </c>
      <c r="D421" s="172">
        <v>820</v>
      </c>
      <c r="E421" s="172">
        <v>711</v>
      </c>
      <c r="F421" s="172">
        <v>711</v>
      </c>
      <c r="G421" s="172">
        <v>0</v>
      </c>
      <c r="H421" s="172">
        <v>641.95000000000005</v>
      </c>
      <c r="I421" s="51">
        <f>IFERROR(E421/D421,"")*100</f>
        <v>86.707317073170699</v>
      </c>
      <c r="J421" s="51">
        <f>IFERROR(E421/H421,"")*100</f>
        <v>110.756289430641</v>
      </c>
      <c r="K421" s="161">
        <f t="shared" si="91"/>
        <v>2242</v>
      </c>
      <c r="L421" s="174">
        <f t="shared" si="93"/>
        <v>2883.95</v>
      </c>
      <c r="M421" s="173">
        <f t="shared" si="94"/>
        <v>2172.9499999999998</v>
      </c>
    </row>
    <row r="422" spans="1:13" s="140" customFormat="1" ht="16.5" hidden="1">
      <c r="A422" s="169">
        <f t="shared" si="92"/>
        <v>7</v>
      </c>
      <c r="B422" s="170">
        <v>2050401</v>
      </c>
      <c r="C422" s="171" t="s">
        <v>519</v>
      </c>
      <c r="D422" s="172">
        <v>0</v>
      </c>
      <c r="E422" s="172">
        <v>0</v>
      </c>
      <c r="F422" s="172">
        <v>0</v>
      </c>
      <c r="G422" s="172">
        <v>0</v>
      </c>
      <c r="H422" s="172">
        <v>0</v>
      </c>
      <c r="I422" s="175" t="str">
        <f t="shared" si="89"/>
        <v/>
      </c>
      <c r="J422" s="175" t="str">
        <f t="shared" si="90"/>
        <v/>
      </c>
      <c r="K422" s="161">
        <f t="shared" si="91"/>
        <v>0</v>
      </c>
      <c r="L422" s="174">
        <f t="shared" si="93"/>
        <v>0</v>
      </c>
      <c r="M422" s="173">
        <f t="shared" si="94"/>
        <v>0</v>
      </c>
    </row>
    <row r="423" spans="1:13" s="140" customFormat="1" ht="16.5" hidden="1">
      <c r="A423" s="169">
        <f t="shared" si="92"/>
        <v>7</v>
      </c>
      <c r="B423" s="170">
        <v>2050402</v>
      </c>
      <c r="C423" s="171" t="s">
        <v>520</v>
      </c>
      <c r="D423" s="172">
        <v>0</v>
      </c>
      <c r="E423" s="172">
        <v>0</v>
      </c>
      <c r="F423" s="172">
        <v>0</v>
      </c>
      <c r="G423" s="172">
        <v>0</v>
      </c>
      <c r="H423" s="172">
        <v>0</v>
      </c>
      <c r="I423" s="175" t="str">
        <f t="shared" si="89"/>
        <v/>
      </c>
      <c r="J423" s="175" t="str">
        <f t="shared" si="90"/>
        <v/>
      </c>
      <c r="K423" s="161">
        <f t="shared" si="91"/>
        <v>0</v>
      </c>
      <c r="L423" s="174">
        <f t="shared" si="93"/>
        <v>0</v>
      </c>
      <c r="M423" s="173">
        <f t="shared" si="94"/>
        <v>0</v>
      </c>
    </row>
    <row r="424" spans="1:13" s="140" customFormat="1" ht="16.5" hidden="1">
      <c r="A424" s="169">
        <f t="shared" si="92"/>
        <v>7</v>
      </c>
      <c r="B424" s="170">
        <v>2050403</v>
      </c>
      <c r="C424" s="171" t="s">
        <v>521</v>
      </c>
      <c r="D424" s="172">
        <v>0</v>
      </c>
      <c r="E424" s="172">
        <v>0</v>
      </c>
      <c r="F424" s="172">
        <v>0</v>
      </c>
      <c r="G424" s="172">
        <v>0</v>
      </c>
      <c r="H424" s="172">
        <v>0</v>
      </c>
      <c r="I424" s="175" t="str">
        <f t="shared" si="89"/>
        <v/>
      </c>
      <c r="J424" s="175" t="str">
        <f t="shared" si="90"/>
        <v/>
      </c>
      <c r="K424" s="161">
        <f t="shared" si="91"/>
        <v>0</v>
      </c>
      <c r="L424" s="174">
        <f t="shared" si="93"/>
        <v>0</v>
      </c>
      <c r="M424" s="173">
        <f t="shared" si="94"/>
        <v>0</v>
      </c>
    </row>
    <row r="425" spans="1:13" s="140" customFormat="1" ht="18" customHeight="1">
      <c r="A425" s="169">
        <f t="shared" si="92"/>
        <v>7</v>
      </c>
      <c r="B425" s="170">
        <v>2050404</v>
      </c>
      <c r="C425" s="171" t="s">
        <v>522</v>
      </c>
      <c r="D425" s="172">
        <v>768</v>
      </c>
      <c r="E425" s="172">
        <v>673</v>
      </c>
      <c r="F425" s="172">
        <v>673</v>
      </c>
      <c r="G425" s="172">
        <v>0</v>
      </c>
      <c r="H425" s="172">
        <v>560.58000000000004</v>
      </c>
      <c r="I425" s="51">
        <f t="shared" ref="I425:I426" si="97">IFERROR(E425/D425,"")*100</f>
        <v>87.6302083333333</v>
      </c>
      <c r="J425" s="51">
        <f t="shared" ref="J425:J426" si="98">IFERROR(E425/H425,"")*100</f>
        <v>120.05422954796801</v>
      </c>
      <c r="K425" s="161">
        <f t="shared" si="91"/>
        <v>2114</v>
      </c>
      <c r="L425" s="174">
        <f t="shared" si="93"/>
        <v>2674.58</v>
      </c>
      <c r="M425" s="173">
        <f t="shared" si="94"/>
        <v>2001.58</v>
      </c>
    </row>
    <row r="426" spans="1:13" s="140" customFormat="1" ht="18" customHeight="1">
      <c r="A426" s="169">
        <f t="shared" si="92"/>
        <v>7</v>
      </c>
      <c r="B426" s="170">
        <v>2050499</v>
      </c>
      <c r="C426" s="171" t="s">
        <v>523</v>
      </c>
      <c r="D426" s="172">
        <v>52</v>
      </c>
      <c r="E426" s="172">
        <v>38</v>
      </c>
      <c r="F426" s="172">
        <v>38</v>
      </c>
      <c r="G426" s="172">
        <v>0</v>
      </c>
      <c r="H426" s="172">
        <v>81.37</v>
      </c>
      <c r="I426" s="51">
        <f t="shared" si="97"/>
        <v>73.076923076923094</v>
      </c>
      <c r="J426" s="51">
        <f t="shared" si="98"/>
        <v>46.700258080373601</v>
      </c>
      <c r="K426" s="161">
        <f t="shared" si="91"/>
        <v>128</v>
      </c>
      <c r="L426" s="174">
        <f t="shared" si="93"/>
        <v>209.37</v>
      </c>
      <c r="M426" s="173">
        <f t="shared" si="94"/>
        <v>171.37</v>
      </c>
    </row>
    <row r="427" spans="1:13" s="140" customFormat="1" ht="16.5" hidden="1">
      <c r="A427" s="169">
        <f t="shared" si="92"/>
        <v>5</v>
      </c>
      <c r="B427" s="170">
        <v>20505</v>
      </c>
      <c r="C427" s="171" t="s">
        <v>524</v>
      </c>
      <c r="D427" s="172">
        <v>0</v>
      </c>
      <c r="E427" s="172">
        <v>0</v>
      </c>
      <c r="F427" s="172">
        <v>0</v>
      </c>
      <c r="G427" s="172">
        <v>0</v>
      </c>
      <c r="H427" s="172">
        <v>0</v>
      </c>
      <c r="I427" s="175" t="str">
        <f t="shared" si="89"/>
        <v/>
      </c>
      <c r="J427" s="175" t="str">
        <f t="shared" si="90"/>
        <v/>
      </c>
      <c r="K427" s="161">
        <f t="shared" si="91"/>
        <v>0</v>
      </c>
      <c r="L427" s="174">
        <f t="shared" si="93"/>
        <v>0</v>
      </c>
      <c r="M427" s="173">
        <f t="shared" si="94"/>
        <v>0</v>
      </c>
    </row>
    <row r="428" spans="1:13" s="140" customFormat="1" ht="16.5" hidden="1">
      <c r="A428" s="169">
        <f t="shared" si="92"/>
        <v>7</v>
      </c>
      <c r="B428" s="170">
        <v>2050501</v>
      </c>
      <c r="C428" s="171" t="s">
        <v>525</v>
      </c>
      <c r="D428" s="172">
        <v>0</v>
      </c>
      <c r="E428" s="172">
        <v>0</v>
      </c>
      <c r="F428" s="172">
        <v>0</v>
      </c>
      <c r="G428" s="172">
        <v>0</v>
      </c>
      <c r="H428" s="172">
        <v>0</v>
      </c>
      <c r="I428" s="175" t="str">
        <f t="shared" si="89"/>
        <v/>
      </c>
      <c r="J428" s="175" t="str">
        <f t="shared" si="90"/>
        <v/>
      </c>
      <c r="K428" s="161">
        <f t="shared" si="91"/>
        <v>0</v>
      </c>
      <c r="L428" s="174">
        <f t="shared" si="93"/>
        <v>0</v>
      </c>
      <c r="M428" s="173">
        <f t="shared" si="94"/>
        <v>0</v>
      </c>
    </row>
    <row r="429" spans="1:13" s="140" customFormat="1" ht="16.5" hidden="1">
      <c r="A429" s="169">
        <f t="shared" si="92"/>
        <v>7</v>
      </c>
      <c r="B429" s="170">
        <v>2050502</v>
      </c>
      <c r="C429" s="171" t="s">
        <v>526</v>
      </c>
      <c r="D429" s="172">
        <v>0</v>
      </c>
      <c r="E429" s="172">
        <v>0</v>
      </c>
      <c r="F429" s="172">
        <v>0</v>
      </c>
      <c r="G429" s="172">
        <v>0</v>
      </c>
      <c r="H429" s="172">
        <v>0</v>
      </c>
      <c r="I429" s="175" t="str">
        <f t="shared" si="89"/>
        <v/>
      </c>
      <c r="J429" s="175" t="str">
        <f t="shared" si="90"/>
        <v/>
      </c>
      <c r="K429" s="161">
        <f t="shared" si="91"/>
        <v>0</v>
      </c>
      <c r="L429" s="174">
        <f t="shared" si="93"/>
        <v>0</v>
      </c>
      <c r="M429" s="173">
        <f t="shared" si="94"/>
        <v>0</v>
      </c>
    </row>
    <row r="430" spans="1:13" s="140" customFormat="1" ht="16.5" hidden="1">
      <c r="A430" s="169">
        <f t="shared" si="92"/>
        <v>7</v>
      </c>
      <c r="B430" s="170">
        <v>2050599</v>
      </c>
      <c r="C430" s="171" t="s">
        <v>527</v>
      </c>
      <c r="D430" s="172">
        <v>0</v>
      </c>
      <c r="E430" s="172">
        <v>0</v>
      </c>
      <c r="F430" s="172">
        <v>0</v>
      </c>
      <c r="G430" s="172">
        <v>0</v>
      </c>
      <c r="H430" s="172">
        <v>0</v>
      </c>
      <c r="I430" s="175" t="str">
        <f t="shared" si="89"/>
        <v/>
      </c>
      <c r="J430" s="175" t="str">
        <f t="shared" si="90"/>
        <v/>
      </c>
      <c r="K430" s="161">
        <f t="shared" si="91"/>
        <v>0</v>
      </c>
      <c r="L430" s="174">
        <f t="shared" si="93"/>
        <v>0</v>
      </c>
      <c r="M430" s="173">
        <f t="shared" si="94"/>
        <v>0</v>
      </c>
    </row>
    <row r="431" spans="1:13" s="140" customFormat="1" ht="16.5" hidden="1">
      <c r="A431" s="169">
        <f t="shared" si="92"/>
        <v>5</v>
      </c>
      <c r="B431" s="170">
        <v>20506</v>
      </c>
      <c r="C431" s="171" t="s">
        <v>528</v>
      </c>
      <c r="D431" s="172">
        <v>0</v>
      </c>
      <c r="E431" s="172">
        <v>0</v>
      </c>
      <c r="F431" s="172">
        <v>0</v>
      </c>
      <c r="G431" s="172">
        <v>0</v>
      </c>
      <c r="H431" s="172">
        <v>0</v>
      </c>
      <c r="I431" s="175" t="str">
        <f t="shared" si="89"/>
        <v/>
      </c>
      <c r="J431" s="175" t="str">
        <f t="shared" si="90"/>
        <v/>
      </c>
      <c r="K431" s="161">
        <f t="shared" si="91"/>
        <v>0</v>
      </c>
      <c r="L431" s="174">
        <f t="shared" si="93"/>
        <v>0</v>
      </c>
      <c r="M431" s="173">
        <f t="shared" si="94"/>
        <v>0</v>
      </c>
    </row>
    <row r="432" spans="1:13" s="140" customFormat="1" ht="16.5" hidden="1">
      <c r="A432" s="169">
        <f t="shared" si="92"/>
        <v>7</v>
      </c>
      <c r="B432" s="170">
        <v>2050601</v>
      </c>
      <c r="C432" s="171" t="s">
        <v>529</v>
      </c>
      <c r="D432" s="172">
        <v>0</v>
      </c>
      <c r="E432" s="172">
        <v>0</v>
      </c>
      <c r="F432" s="172">
        <v>0</v>
      </c>
      <c r="G432" s="172">
        <v>0</v>
      </c>
      <c r="H432" s="172">
        <v>0</v>
      </c>
      <c r="I432" s="175" t="str">
        <f t="shared" si="89"/>
        <v/>
      </c>
      <c r="J432" s="175" t="str">
        <f t="shared" si="90"/>
        <v/>
      </c>
      <c r="K432" s="161">
        <f t="shared" si="91"/>
        <v>0</v>
      </c>
      <c r="L432" s="174">
        <f t="shared" si="93"/>
        <v>0</v>
      </c>
      <c r="M432" s="173">
        <f t="shared" si="94"/>
        <v>0</v>
      </c>
    </row>
    <row r="433" spans="1:13" s="140" customFormat="1" ht="16.5" hidden="1">
      <c r="A433" s="169">
        <f t="shared" si="92"/>
        <v>7</v>
      </c>
      <c r="B433" s="170">
        <v>2050602</v>
      </c>
      <c r="C433" s="171" t="s">
        <v>530</v>
      </c>
      <c r="D433" s="172">
        <v>0</v>
      </c>
      <c r="E433" s="172">
        <v>0</v>
      </c>
      <c r="F433" s="172">
        <v>0</v>
      </c>
      <c r="G433" s="172">
        <v>0</v>
      </c>
      <c r="H433" s="172">
        <v>0</v>
      </c>
      <c r="I433" s="175" t="str">
        <f t="shared" si="89"/>
        <v/>
      </c>
      <c r="J433" s="175" t="str">
        <f t="shared" si="90"/>
        <v/>
      </c>
      <c r="K433" s="161">
        <f t="shared" si="91"/>
        <v>0</v>
      </c>
      <c r="L433" s="174">
        <f t="shared" si="93"/>
        <v>0</v>
      </c>
      <c r="M433" s="173">
        <f t="shared" si="94"/>
        <v>0</v>
      </c>
    </row>
    <row r="434" spans="1:13" s="140" customFormat="1" ht="16.5" hidden="1">
      <c r="A434" s="169">
        <f t="shared" si="92"/>
        <v>7</v>
      </c>
      <c r="B434" s="170">
        <v>2050699</v>
      </c>
      <c r="C434" s="171" t="s">
        <v>531</v>
      </c>
      <c r="D434" s="172">
        <v>0</v>
      </c>
      <c r="E434" s="172">
        <v>0</v>
      </c>
      <c r="F434" s="172">
        <v>0</v>
      </c>
      <c r="G434" s="172">
        <v>0</v>
      </c>
      <c r="H434" s="172">
        <v>0</v>
      </c>
      <c r="I434" s="175" t="str">
        <f t="shared" si="89"/>
        <v/>
      </c>
      <c r="J434" s="175" t="str">
        <f t="shared" si="90"/>
        <v/>
      </c>
      <c r="K434" s="161">
        <f t="shared" si="91"/>
        <v>0</v>
      </c>
      <c r="L434" s="174">
        <f t="shared" si="93"/>
        <v>0</v>
      </c>
      <c r="M434" s="173">
        <f t="shared" si="94"/>
        <v>0</v>
      </c>
    </row>
    <row r="435" spans="1:13" s="140" customFormat="1" ht="18" customHeight="1">
      <c r="A435" s="169">
        <f t="shared" si="92"/>
        <v>5</v>
      </c>
      <c r="B435" s="170">
        <v>20507</v>
      </c>
      <c r="C435" s="171" t="s">
        <v>532</v>
      </c>
      <c r="D435" s="172">
        <v>564</v>
      </c>
      <c r="E435" s="172">
        <v>537</v>
      </c>
      <c r="F435" s="172">
        <v>537</v>
      </c>
      <c r="G435" s="172">
        <v>0</v>
      </c>
      <c r="H435" s="172">
        <v>532.41999999999996</v>
      </c>
      <c r="I435" s="51">
        <f t="shared" ref="I435:I436" si="99">IFERROR(E435/D435,"")*100</f>
        <v>95.212765957446805</v>
      </c>
      <c r="J435" s="51">
        <f t="shared" ref="J435:J436" si="100">IFERROR(E435/H435,"")*100</f>
        <v>100.860223132114</v>
      </c>
      <c r="K435" s="161">
        <f t="shared" si="91"/>
        <v>1638</v>
      </c>
      <c r="L435" s="174">
        <f t="shared" si="93"/>
        <v>2170.42</v>
      </c>
      <c r="M435" s="173">
        <f t="shared" si="94"/>
        <v>1633.42</v>
      </c>
    </row>
    <row r="436" spans="1:13" s="140" customFormat="1" ht="18" customHeight="1">
      <c r="A436" s="169">
        <f t="shared" si="92"/>
        <v>7</v>
      </c>
      <c r="B436" s="170">
        <v>2050701</v>
      </c>
      <c r="C436" s="171" t="s">
        <v>533</v>
      </c>
      <c r="D436" s="172">
        <v>564</v>
      </c>
      <c r="E436" s="172">
        <v>537</v>
      </c>
      <c r="F436" s="172">
        <v>537</v>
      </c>
      <c r="G436" s="172">
        <v>0</v>
      </c>
      <c r="H436" s="172">
        <v>532.41999999999996</v>
      </c>
      <c r="I436" s="51">
        <f t="shared" si="99"/>
        <v>95.212765957446805</v>
      </c>
      <c r="J436" s="51">
        <f t="shared" si="100"/>
        <v>100.860223132114</v>
      </c>
      <c r="K436" s="161">
        <f t="shared" si="91"/>
        <v>1638</v>
      </c>
      <c r="L436" s="174">
        <f t="shared" si="93"/>
        <v>2170.42</v>
      </c>
      <c r="M436" s="173">
        <f t="shared" si="94"/>
        <v>1633.42</v>
      </c>
    </row>
    <row r="437" spans="1:13" s="140" customFormat="1" ht="16.5" hidden="1">
      <c r="A437" s="169">
        <f t="shared" si="92"/>
        <v>7</v>
      </c>
      <c r="B437" s="170">
        <v>2050702</v>
      </c>
      <c r="C437" s="171" t="s">
        <v>534</v>
      </c>
      <c r="D437" s="172">
        <v>0</v>
      </c>
      <c r="E437" s="172">
        <v>0</v>
      </c>
      <c r="F437" s="172">
        <v>0</v>
      </c>
      <c r="G437" s="172">
        <v>0</v>
      </c>
      <c r="H437" s="172">
        <v>0</v>
      </c>
      <c r="I437" s="175" t="str">
        <f t="shared" si="89"/>
        <v/>
      </c>
      <c r="J437" s="175" t="str">
        <f t="shared" si="90"/>
        <v/>
      </c>
      <c r="K437" s="161">
        <f t="shared" si="91"/>
        <v>0</v>
      </c>
      <c r="L437" s="174">
        <f t="shared" si="93"/>
        <v>0</v>
      </c>
      <c r="M437" s="173">
        <f t="shared" si="94"/>
        <v>0</v>
      </c>
    </row>
    <row r="438" spans="1:13" s="140" customFormat="1" ht="16.5" hidden="1">
      <c r="A438" s="169">
        <f t="shared" si="92"/>
        <v>7</v>
      </c>
      <c r="B438" s="170">
        <v>2050799</v>
      </c>
      <c r="C438" s="171" t="s">
        <v>535</v>
      </c>
      <c r="D438" s="172">
        <v>0</v>
      </c>
      <c r="E438" s="172">
        <v>0</v>
      </c>
      <c r="F438" s="172">
        <v>0</v>
      </c>
      <c r="G438" s="172">
        <v>0</v>
      </c>
      <c r="H438" s="172">
        <v>0</v>
      </c>
      <c r="I438" s="175" t="str">
        <f t="shared" si="89"/>
        <v/>
      </c>
      <c r="J438" s="175" t="str">
        <f t="shared" si="90"/>
        <v/>
      </c>
      <c r="K438" s="161">
        <f t="shared" si="91"/>
        <v>0</v>
      </c>
      <c r="L438" s="174">
        <f t="shared" si="93"/>
        <v>0</v>
      </c>
      <c r="M438" s="173">
        <f t="shared" si="94"/>
        <v>0</v>
      </c>
    </row>
    <row r="439" spans="1:13" s="140" customFormat="1" ht="18" customHeight="1">
      <c r="A439" s="169">
        <f t="shared" si="92"/>
        <v>5</v>
      </c>
      <c r="B439" s="170">
        <v>20508</v>
      </c>
      <c r="C439" s="171" t="s">
        <v>536</v>
      </c>
      <c r="D439" s="172">
        <v>351</v>
      </c>
      <c r="E439" s="172">
        <v>1034</v>
      </c>
      <c r="F439" s="172">
        <v>1034</v>
      </c>
      <c r="G439" s="172">
        <v>0</v>
      </c>
      <c r="H439" s="172">
        <v>385.15</v>
      </c>
      <c r="I439" s="51">
        <f t="shared" ref="I439:I441" si="101">IFERROR(E439/D439,"")*100</f>
        <v>294.58689458689503</v>
      </c>
      <c r="J439" s="51">
        <f t="shared" ref="J439:J442" si="102">IFERROR(E439/H439,"")*100</f>
        <v>268.46683110476403</v>
      </c>
      <c r="K439" s="161">
        <f t="shared" si="91"/>
        <v>2419</v>
      </c>
      <c r="L439" s="174">
        <f t="shared" si="93"/>
        <v>2804.15</v>
      </c>
      <c r="M439" s="173">
        <f t="shared" si="94"/>
        <v>1770.15</v>
      </c>
    </row>
    <row r="440" spans="1:13" s="140" customFormat="1" ht="16.5">
      <c r="A440" s="169">
        <f t="shared" si="92"/>
        <v>7</v>
      </c>
      <c r="B440" s="170">
        <v>2050801</v>
      </c>
      <c r="C440" s="171" t="s">
        <v>537</v>
      </c>
      <c r="D440" s="172">
        <v>21</v>
      </c>
      <c r="E440" s="172">
        <v>661</v>
      </c>
      <c r="F440" s="172">
        <v>661</v>
      </c>
      <c r="G440" s="172">
        <v>0</v>
      </c>
      <c r="H440" s="172">
        <v>0</v>
      </c>
      <c r="I440" s="51">
        <f t="shared" si="101"/>
        <v>3147.61904761905</v>
      </c>
      <c r="J440" s="51"/>
      <c r="K440" s="161">
        <f t="shared" si="91"/>
        <v>1343</v>
      </c>
      <c r="L440" s="174">
        <f t="shared" si="93"/>
        <v>1343</v>
      </c>
      <c r="M440" s="173">
        <f t="shared" si="94"/>
        <v>682</v>
      </c>
    </row>
    <row r="441" spans="1:13" s="140" customFormat="1" ht="18" customHeight="1">
      <c r="A441" s="169">
        <f t="shared" si="92"/>
        <v>7</v>
      </c>
      <c r="B441" s="170">
        <v>2050802</v>
      </c>
      <c r="C441" s="171" t="s">
        <v>538</v>
      </c>
      <c r="D441" s="172">
        <v>330</v>
      </c>
      <c r="E441" s="172">
        <v>290</v>
      </c>
      <c r="F441" s="172">
        <v>290</v>
      </c>
      <c r="G441" s="172">
        <v>0</v>
      </c>
      <c r="H441" s="172">
        <v>221.34</v>
      </c>
      <c r="I441" s="51">
        <f t="shared" si="101"/>
        <v>87.878787878787904</v>
      </c>
      <c r="J441" s="51">
        <f t="shared" si="102"/>
        <v>131.020149995482</v>
      </c>
      <c r="K441" s="161">
        <f t="shared" si="91"/>
        <v>910</v>
      </c>
      <c r="L441" s="174">
        <f t="shared" si="93"/>
        <v>1131.3399999999999</v>
      </c>
      <c r="M441" s="173">
        <f t="shared" si="94"/>
        <v>841.34</v>
      </c>
    </row>
    <row r="442" spans="1:13" s="140" customFormat="1" ht="18" customHeight="1">
      <c r="A442" s="169">
        <f t="shared" si="92"/>
        <v>7</v>
      </c>
      <c r="B442" s="170">
        <v>2050803</v>
      </c>
      <c r="C442" s="171" t="s">
        <v>539</v>
      </c>
      <c r="D442" s="172">
        <v>0</v>
      </c>
      <c r="E442" s="172">
        <v>52</v>
      </c>
      <c r="F442" s="172">
        <v>52</v>
      </c>
      <c r="G442" s="172">
        <v>0</v>
      </c>
      <c r="H442" s="172">
        <v>163.81</v>
      </c>
      <c r="I442" s="51"/>
      <c r="J442" s="51">
        <f t="shared" si="102"/>
        <v>31.7440937671693</v>
      </c>
      <c r="K442" s="161">
        <f t="shared" si="91"/>
        <v>104</v>
      </c>
      <c r="L442" s="174">
        <f t="shared" si="93"/>
        <v>267.81</v>
      </c>
      <c r="M442" s="173">
        <f t="shared" si="94"/>
        <v>215.81</v>
      </c>
    </row>
    <row r="443" spans="1:13" s="140" customFormat="1" ht="16.5" hidden="1">
      <c r="A443" s="169">
        <f t="shared" si="92"/>
        <v>7</v>
      </c>
      <c r="B443" s="170">
        <v>2050804</v>
      </c>
      <c r="C443" s="171" t="s">
        <v>540</v>
      </c>
      <c r="D443" s="172">
        <v>0</v>
      </c>
      <c r="E443" s="172">
        <v>0</v>
      </c>
      <c r="F443" s="172">
        <v>0</v>
      </c>
      <c r="G443" s="172">
        <v>0</v>
      </c>
      <c r="H443" s="172">
        <v>0</v>
      </c>
      <c r="I443" s="175" t="str">
        <f t="shared" si="89"/>
        <v/>
      </c>
      <c r="J443" s="175" t="str">
        <f t="shared" si="90"/>
        <v/>
      </c>
      <c r="K443" s="161">
        <f t="shared" si="91"/>
        <v>0</v>
      </c>
      <c r="L443" s="174">
        <f t="shared" si="93"/>
        <v>0</v>
      </c>
      <c r="M443" s="173">
        <f t="shared" si="94"/>
        <v>0</v>
      </c>
    </row>
    <row r="444" spans="1:13" s="140" customFormat="1" ht="16.5">
      <c r="A444" s="169">
        <f t="shared" si="92"/>
        <v>7</v>
      </c>
      <c r="B444" s="170">
        <v>2050899</v>
      </c>
      <c r="C444" s="171" t="s">
        <v>541</v>
      </c>
      <c r="D444" s="172">
        <v>0</v>
      </c>
      <c r="E444" s="172">
        <v>31</v>
      </c>
      <c r="F444" s="172">
        <v>31</v>
      </c>
      <c r="G444" s="172">
        <v>0</v>
      </c>
      <c r="H444" s="172">
        <v>0</v>
      </c>
      <c r="I444" s="51"/>
      <c r="J444" s="51"/>
      <c r="K444" s="161">
        <f t="shared" si="91"/>
        <v>62</v>
      </c>
      <c r="L444" s="174">
        <f t="shared" si="93"/>
        <v>62</v>
      </c>
      <c r="M444" s="173">
        <f t="shared" si="94"/>
        <v>31</v>
      </c>
    </row>
    <row r="445" spans="1:13" s="140" customFormat="1" ht="18" customHeight="1">
      <c r="A445" s="169">
        <f t="shared" si="92"/>
        <v>5</v>
      </c>
      <c r="B445" s="170">
        <v>20509</v>
      </c>
      <c r="C445" s="171" t="s">
        <v>542</v>
      </c>
      <c r="D445" s="172">
        <v>460</v>
      </c>
      <c r="E445" s="172">
        <v>1684</v>
      </c>
      <c r="F445" s="172">
        <v>1684</v>
      </c>
      <c r="G445" s="172">
        <v>0</v>
      </c>
      <c r="H445" s="172">
        <v>1810</v>
      </c>
      <c r="I445" s="51">
        <f t="shared" ref="I445" si="103">IFERROR(E445/D445,"")*100</f>
        <v>366.08695652173901</v>
      </c>
      <c r="J445" s="51">
        <f t="shared" ref="J445" si="104">IFERROR(E445/H445,"")*100</f>
        <v>93.038674033149206</v>
      </c>
      <c r="K445" s="161">
        <f t="shared" si="91"/>
        <v>3828</v>
      </c>
      <c r="L445" s="174">
        <f t="shared" si="93"/>
        <v>5638</v>
      </c>
      <c r="M445" s="173">
        <f t="shared" si="94"/>
        <v>3954</v>
      </c>
    </row>
    <row r="446" spans="1:13" s="140" customFormat="1" ht="18" hidden="1" customHeight="1">
      <c r="A446" s="169">
        <f t="shared" si="92"/>
        <v>7</v>
      </c>
      <c r="B446" s="170">
        <v>2050901</v>
      </c>
      <c r="C446" s="171" t="s">
        <v>543</v>
      </c>
      <c r="D446" s="172">
        <v>0</v>
      </c>
      <c r="E446" s="172">
        <v>0</v>
      </c>
      <c r="F446" s="172">
        <v>0</v>
      </c>
      <c r="G446" s="172">
        <v>0</v>
      </c>
      <c r="H446" s="172">
        <v>1810</v>
      </c>
      <c r="I446" s="31" t="str">
        <f t="shared" si="89"/>
        <v/>
      </c>
      <c r="J446" s="31">
        <f t="shared" si="90"/>
        <v>0</v>
      </c>
      <c r="K446" s="161">
        <f t="shared" si="91"/>
        <v>0</v>
      </c>
      <c r="L446" s="174">
        <f t="shared" si="93"/>
        <v>1810</v>
      </c>
      <c r="M446" s="173">
        <f t="shared" si="94"/>
        <v>1810</v>
      </c>
    </row>
    <row r="447" spans="1:13" s="140" customFormat="1" ht="16.5" hidden="1">
      <c r="A447" s="169">
        <f t="shared" si="92"/>
        <v>7</v>
      </c>
      <c r="B447" s="170">
        <v>2050902</v>
      </c>
      <c r="C447" s="171" t="s">
        <v>544</v>
      </c>
      <c r="D447" s="172">
        <v>0</v>
      </c>
      <c r="E447" s="172">
        <v>0</v>
      </c>
      <c r="F447" s="172">
        <v>0</v>
      </c>
      <c r="G447" s="172">
        <v>0</v>
      </c>
      <c r="H447" s="172">
        <v>0</v>
      </c>
      <c r="I447" s="175" t="str">
        <f t="shared" si="89"/>
        <v/>
      </c>
      <c r="J447" s="175" t="str">
        <f t="shared" si="90"/>
        <v/>
      </c>
      <c r="K447" s="161">
        <f t="shared" si="91"/>
        <v>0</v>
      </c>
      <c r="L447" s="174">
        <f t="shared" si="93"/>
        <v>0</v>
      </c>
      <c r="M447" s="173">
        <f t="shared" si="94"/>
        <v>0</v>
      </c>
    </row>
    <row r="448" spans="1:13" s="140" customFormat="1" ht="16.5" hidden="1">
      <c r="A448" s="169">
        <f t="shared" si="92"/>
        <v>7</v>
      </c>
      <c r="B448" s="170">
        <v>2050903</v>
      </c>
      <c r="C448" s="171" t="s">
        <v>545</v>
      </c>
      <c r="D448" s="172">
        <v>0</v>
      </c>
      <c r="E448" s="172">
        <v>0</v>
      </c>
      <c r="F448" s="172">
        <v>0</v>
      </c>
      <c r="G448" s="172">
        <v>0</v>
      </c>
      <c r="H448" s="172">
        <v>0</v>
      </c>
      <c r="I448" s="175" t="str">
        <f t="shared" si="89"/>
        <v/>
      </c>
      <c r="J448" s="175" t="str">
        <f t="shared" si="90"/>
        <v/>
      </c>
      <c r="K448" s="161">
        <f t="shared" si="91"/>
        <v>0</v>
      </c>
      <c r="L448" s="174">
        <f t="shared" si="93"/>
        <v>0</v>
      </c>
      <c r="M448" s="173">
        <f t="shared" si="94"/>
        <v>0</v>
      </c>
    </row>
    <row r="449" spans="1:13" s="140" customFormat="1" ht="16.5" hidden="1">
      <c r="A449" s="169">
        <f t="shared" si="92"/>
        <v>7</v>
      </c>
      <c r="B449" s="170">
        <v>2050904</v>
      </c>
      <c r="C449" s="171" t="s">
        <v>546</v>
      </c>
      <c r="D449" s="172">
        <v>0</v>
      </c>
      <c r="E449" s="172">
        <v>0</v>
      </c>
      <c r="F449" s="172">
        <v>0</v>
      </c>
      <c r="G449" s="172">
        <v>0</v>
      </c>
      <c r="H449" s="172">
        <v>0</v>
      </c>
      <c r="I449" s="175" t="str">
        <f t="shared" si="89"/>
        <v/>
      </c>
      <c r="J449" s="175" t="str">
        <f t="shared" si="90"/>
        <v/>
      </c>
      <c r="K449" s="161">
        <f t="shared" si="91"/>
        <v>0</v>
      </c>
      <c r="L449" s="174">
        <f t="shared" si="93"/>
        <v>0</v>
      </c>
      <c r="M449" s="173">
        <f t="shared" si="94"/>
        <v>0</v>
      </c>
    </row>
    <row r="450" spans="1:13" s="140" customFormat="1" ht="16.5" hidden="1">
      <c r="A450" s="169">
        <f t="shared" si="92"/>
        <v>7</v>
      </c>
      <c r="B450" s="170">
        <v>2050905</v>
      </c>
      <c r="C450" s="171" t="s">
        <v>547</v>
      </c>
      <c r="D450" s="172">
        <v>0</v>
      </c>
      <c r="E450" s="172">
        <v>0</v>
      </c>
      <c r="F450" s="172">
        <v>0</v>
      </c>
      <c r="G450" s="172">
        <v>0</v>
      </c>
      <c r="H450" s="172">
        <v>0</v>
      </c>
      <c r="I450" s="175" t="str">
        <f t="shared" si="89"/>
        <v/>
      </c>
      <c r="J450" s="175" t="str">
        <f t="shared" si="90"/>
        <v/>
      </c>
      <c r="K450" s="161">
        <f t="shared" si="91"/>
        <v>0</v>
      </c>
      <c r="L450" s="174">
        <f t="shared" si="93"/>
        <v>0</v>
      </c>
      <c r="M450" s="173">
        <f t="shared" si="94"/>
        <v>0</v>
      </c>
    </row>
    <row r="451" spans="1:13" s="140" customFormat="1" ht="18" customHeight="1">
      <c r="A451" s="169">
        <f t="shared" si="92"/>
        <v>7</v>
      </c>
      <c r="B451" s="170">
        <v>2050999</v>
      </c>
      <c r="C451" s="171" t="s">
        <v>548</v>
      </c>
      <c r="D451" s="172">
        <v>460</v>
      </c>
      <c r="E451" s="172">
        <v>1684</v>
      </c>
      <c r="F451" s="172">
        <v>1684</v>
      </c>
      <c r="G451" s="172">
        <v>0</v>
      </c>
      <c r="H451" s="172">
        <v>0</v>
      </c>
      <c r="I451" s="51">
        <f t="shared" ref="I451:I454" si="105">IFERROR(E451/D451,"")*100</f>
        <v>366.08695652173901</v>
      </c>
      <c r="J451" s="51"/>
      <c r="K451" s="161">
        <f t="shared" si="91"/>
        <v>3828</v>
      </c>
      <c r="L451" s="174">
        <f t="shared" si="93"/>
        <v>3828</v>
      </c>
      <c r="M451" s="173">
        <f t="shared" si="94"/>
        <v>2144</v>
      </c>
    </row>
    <row r="452" spans="1:13" s="140" customFormat="1" ht="18" customHeight="1">
      <c r="A452" s="169">
        <f t="shared" si="92"/>
        <v>5</v>
      </c>
      <c r="B452" s="170">
        <v>20599</v>
      </c>
      <c r="C452" s="171" t="s">
        <v>549</v>
      </c>
      <c r="D452" s="172">
        <v>90</v>
      </c>
      <c r="E452" s="172">
        <v>300</v>
      </c>
      <c r="F452" s="172">
        <v>300</v>
      </c>
      <c r="G452" s="172">
        <v>0</v>
      </c>
      <c r="H452" s="172">
        <v>1341.36</v>
      </c>
      <c r="I452" s="51">
        <f t="shared" si="105"/>
        <v>333.33333333333297</v>
      </c>
      <c r="J452" s="51">
        <f t="shared" ref="J452:J454" si="106">IFERROR(E452/H452,"")*100</f>
        <v>22.365360529611699</v>
      </c>
      <c r="K452" s="161">
        <f t="shared" si="91"/>
        <v>690</v>
      </c>
      <c r="L452" s="174">
        <f t="shared" si="93"/>
        <v>2031.36</v>
      </c>
      <c r="M452" s="173">
        <f t="shared" si="94"/>
        <v>1731.36</v>
      </c>
    </row>
    <row r="453" spans="1:13" s="140" customFormat="1" ht="18" customHeight="1">
      <c r="A453" s="169">
        <f t="shared" si="92"/>
        <v>7</v>
      </c>
      <c r="B453" s="170">
        <v>2059999</v>
      </c>
      <c r="C453" s="171" t="s">
        <v>550</v>
      </c>
      <c r="D453" s="172">
        <v>90</v>
      </c>
      <c r="E453" s="172">
        <v>300</v>
      </c>
      <c r="F453" s="172">
        <v>300</v>
      </c>
      <c r="G453" s="172">
        <v>0</v>
      </c>
      <c r="H453" s="172">
        <v>1341.36</v>
      </c>
      <c r="I453" s="51">
        <f t="shared" si="105"/>
        <v>333.33333333333297</v>
      </c>
      <c r="J453" s="51">
        <f t="shared" si="106"/>
        <v>22.365360529611699</v>
      </c>
      <c r="K453" s="161">
        <f t="shared" si="91"/>
        <v>690</v>
      </c>
      <c r="L453" s="174">
        <f t="shared" si="93"/>
        <v>2031.36</v>
      </c>
      <c r="M453" s="173">
        <f t="shared" si="94"/>
        <v>1731.36</v>
      </c>
    </row>
    <row r="454" spans="1:13" s="140" customFormat="1" ht="18" customHeight="1">
      <c r="A454" s="169">
        <f t="shared" si="92"/>
        <v>3</v>
      </c>
      <c r="B454" s="170">
        <v>206</v>
      </c>
      <c r="C454" s="171" t="s">
        <v>551</v>
      </c>
      <c r="D454" s="172">
        <v>200</v>
      </c>
      <c r="E454" s="172">
        <v>7251</v>
      </c>
      <c r="F454" s="172">
        <v>7251</v>
      </c>
      <c r="G454" s="172">
        <v>0</v>
      </c>
      <c r="H454" s="172">
        <v>7199.39</v>
      </c>
      <c r="I454" s="51">
        <f t="shared" si="105"/>
        <v>3625.5</v>
      </c>
      <c r="J454" s="51">
        <f t="shared" si="106"/>
        <v>100.71686629006101</v>
      </c>
      <c r="K454" s="161">
        <f t="shared" ref="K454:K517" si="107">D454+E454+F454+G454</f>
        <v>14702</v>
      </c>
      <c r="L454" s="174">
        <f t="shared" si="93"/>
        <v>21901.39</v>
      </c>
      <c r="M454" s="173">
        <f t="shared" si="94"/>
        <v>14650.39</v>
      </c>
    </row>
    <row r="455" spans="1:13" s="140" customFormat="1" ht="18" hidden="1" customHeight="1">
      <c r="A455" s="169">
        <f t="shared" ref="A455:A518" si="108">LEN(B455)</f>
        <v>5</v>
      </c>
      <c r="B455" s="170">
        <v>20601</v>
      </c>
      <c r="C455" s="171" t="s">
        <v>552</v>
      </c>
      <c r="D455" s="172">
        <v>0</v>
      </c>
      <c r="E455" s="172">
        <v>0</v>
      </c>
      <c r="F455" s="172">
        <v>0</v>
      </c>
      <c r="G455" s="172">
        <v>0</v>
      </c>
      <c r="H455" s="172">
        <v>145.04</v>
      </c>
      <c r="I455" s="31" t="str">
        <f t="shared" ref="I455:I517" si="109">IFERROR(E455/D455,"")</f>
        <v/>
      </c>
      <c r="J455" s="31">
        <f t="shared" ref="J455:J517" si="110">IFERROR(E455/H455,"")</f>
        <v>0</v>
      </c>
      <c r="K455" s="161">
        <f t="shared" si="107"/>
        <v>0</v>
      </c>
      <c r="L455" s="174">
        <f t="shared" ref="L455:L518" si="111">D455+E455+F455+G455+H455</f>
        <v>145.04</v>
      </c>
      <c r="M455" s="173">
        <f t="shared" ref="M455:M518" si="112">D455+E455+H455</f>
        <v>145.04</v>
      </c>
    </row>
    <row r="456" spans="1:13" s="140" customFormat="1" ht="18" hidden="1" customHeight="1">
      <c r="A456" s="169">
        <f t="shared" si="108"/>
        <v>7</v>
      </c>
      <c r="B456" s="170">
        <v>2060101</v>
      </c>
      <c r="C456" s="171" t="s">
        <v>254</v>
      </c>
      <c r="D456" s="172">
        <v>0</v>
      </c>
      <c r="E456" s="172">
        <v>0</v>
      </c>
      <c r="F456" s="172">
        <v>0</v>
      </c>
      <c r="G456" s="172">
        <v>0</v>
      </c>
      <c r="H456" s="172">
        <v>145.04</v>
      </c>
      <c r="I456" s="31" t="str">
        <f t="shared" si="109"/>
        <v/>
      </c>
      <c r="J456" s="31">
        <f t="shared" si="110"/>
        <v>0</v>
      </c>
      <c r="K456" s="161">
        <f t="shared" si="107"/>
        <v>0</v>
      </c>
      <c r="L456" s="174">
        <f t="shared" si="111"/>
        <v>145.04</v>
      </c>
      <c r="M456" s="173">
        <f t="shared" si="112"/>
        <v>145.04</v>
      </c>
    </row>
    <row r="457" spans="1:13" s="140" customFormat="1" ht="16.5" hidden="1">
      <c r="A457" s="169">
        <f t="shared" si="108"/>
        <v>7</v>
      </c>
      <c r="B457" s="170">
        <v>2060102</v>
      </c>
      <c r="C457" s="171" t="s">
        <v>279</v>
      </c>
      <c r="D457" s="172">
        <v>0</v>
      </c>
      <c r="E457" s="172">
        <v>0</v>
      </c>
      <c r="F457" s="172">
        <v>0</v>
      </c>
      <c r="G457" s="172">
        <v>0</v>
      </c>
      <c r="H457" s="172">
        <v>0</v>
      </c>
      <c r="I457" s="175" t="str">
        <f t="shared" si="109"/>
        <v/>
      </c>
      <c r="J457" s="175" t="str">
        <f t="shared" si="110"/>
        <v/>
      </c>
      <c r="K457" s="161">
        <f t="shared" si="107"/>
        <v>0</v>
      </c>
      <c r="L457" s="174">
        <f t="shared" si="111"/>
        <v>0</v>
      </c>
      <c r="M457" s="173">
        <f t="shared" si="112"/>
        <v>0</v>
      </c>
    </row>
    <row r="458" spans="1:13" s="140" customFormat="1" ht="18" hidden="1" customHeight="1">
      <c r="A458" s="169">
        <f t="shared" si="108"/>
        <v>7</v>
      </c>
      <c r="B458" s="170">
        <v>2060103</v>
      </c>
      <c r="C458" s="171" t="s">
        <v>271</v>
      </c>
      <c r="D458" s="172">
        <v>0</v>
      </c>
      <c r="E458" s="172">
        <v>0</v>
      </c>
      <c r="F458" s="172">
        <v>0</v>
      </c>
      <c r="G458" s="172">
        <v>0</v>
      </c>
      <c r="H458" s="172">
        <v>0</v>
      </c>
      <c r="I458" s="31" t="str">
        <f t="shared" si="109"/>
        <v/>
      </c>
      <c r="J458" s="31" t="str">
        <f t="shared" si="110"/>
        <v/>
      </c>
      <c r="K458" s="161">
        <f t="shared" si="107"/>
        <v>0</v>
      </c>
      <c r="L458" s="174">
        <f t="shared" si="111"/>
        <v>0</v>
      </c>
      <c r="M458" s="173">
        <f t="shared" si="112"/>
        <v>0</v>
      </c>
    </row>
    <row r="459" spans="1:13" s="140" customFormat="1" ht="18" hidden="1" customHeight="1">
      <c r="A459" s="169">
        <f t="shared" si="108"/>
        <v>7</v>
      </c>
      <c r="B459" s="170">
        <v>2060199</v>
      </c>
      <c r="C459" s="171" t="s">
        <v>553</v>
      </c>
      <c r="D459" s="172">
        <v>0</v>
      </c>
      <c r="E459" s="172">
        <v>0</v>
      </c>
      <c r="F459" s="172">
        <v>0</v>
      </c>
      <c r="G459" s="172">
        <v>0</v>
      </c>
      <c r="H459" s="172">
        <v>0</v>
      </c>
      <c r="I459" s="31" t="str">
        <f t="shared" si="109"/>
        <v/>
      </c>
      <c r="J459" s="31" t="str">
        <f t="shared" si="110"/>
        <v/>
      </c>
      <c r="K459" s="161">
        <f t="shared" si="107"/>
        <v>0</v>
      </c>
      <c r="L459" s="174">
        <f t="shared" si="111"/>
        <v>0</v>
      </c>
      <c r="M459" s="173">
        <f t="shared" si="112"/>
        <v>0</v>
      </c>
    </row>
    <row r="460" spans="1:13" s="140" customFormat="1" ht="16.5" hidden="1">
      <c r="A460" s="169">
        <f t="shared" si="108"/>
        <v>5</v>
      </c>
      <c r="B460" s="170">
        <v>20602</v>
      </c>
      <c r="C460" s="171" t="s">
        <v>554</v>
      </c>
      <c r="D460" s="172">
        <v>0</v>
      </c>
      <c r="E460" s="172">
        <v>0</v>
      </c>
      <c r="F460" s="172">
        <v>0</v>
      </c>
      <c r="G460" s="172">
        <v>0</v>
      </c>
      <c r="H460" s="172">
        <v>0</v>
      </c>
      <c r="I460" s="175" t="str">
        <f t="shared" si="109"/>
        <v/>
      </c>
      <c r="J460" s="175" t="str">
        <f t="shared" si="110"/>
        <v/>
      </c>
      <c r="K460" s="161">
        <f t="shared" si="107"/>
        <v>0</v>
      </c>
      <c r="L460" s="174">
        <f t="shared" si="111"/>
        <v>0</v>
      </c>
      <c r="M460" s="173">
        <f t="shared" si="112"/>
        <v>0</v>
      </c>
    </row>
    <row r="461" spans="1:13" s="140" customFormat="1" ht="16.5" hidden="1">
      <c r="A461" s="169">
        <f t="shared" si="108"/>
        <v>7</v>
      </c>
      <c r="B461" s="170">
        <v>2060201</v>
      </c>
      <c r="C461" s="171" t="s">
        <v>555</v>
      </c>
      <c r="D461" s="172">
        <v>0</v>
      </c>
      <c r="E461" s="172">
        <v>0</v>
      </c>
      <c r="F461" s="172">
        <v>0</v>
      </c>
      <c r="G461" s="172">
        <v>0</v>
      </c>
      <c r="H461" s="172">
        <v>0</v>
      </c>
      <c r="I461" s="175" t="str">
        <f t="shared" si="109"/>
        <v/>
      </c>
      <c r="J461" s="175" t="str">
        <f t="shared" si="110"/>
        <v/>
      </c>
      <c r="K461" s="161">
        <f t="shared" si="107"/>
        <v>0</v>
      </c>
      <c r="L461" s="174">
        <f t="shared" si="111"/>
        <v>0</v>
      </c>
      <c r="M461" s="173">
        <f t="shared" si="112"/>
        <v>0</v>
      </c>
    </row>
    <row r="462" spans="1:13" s="140" customFormat="1" ht="16.5" hidden="1">
      <c r="A462" s="169">
        <f t="shared" si="108"/>
        <v>7</v>
      </c>
      <c r="B462" s="170">
        <v>2060202</v>
      </c>
      <c r="C462" s="171" t="s">
        <v>556</v>
      </c>
      <c r="D462" s="172">
        <v>0</v>
      </c>
      <c r="E462" s="172">
        <v>0</v>
      </c>
      <c r="F462" s="172">
        <v>0</v>
      </c>
      <c r="G462" s="172">
        <v>0</v>
      </c>
      <c r="H462" s="172">
        <v>0</v>
      </c>
      <c r="I462" s="175" t="str">
        <f t="shared" si="109"/>
        <v/>
      </c>
      <c r="J462" s="175" t="str">
        <f t="shared" si="110"/>
        <v/>
      </c>
      <c r="K462" s="161">
        <f t="shared" si="107"/>
        <v>0</v>
      </c>
      <c r="L462" s="174">
        <f t="shared" si="111"/>
        <v>0</v>
      </c>
      <c r="M462" s="173">
        <f t="shared" si="112"/>
        <v>0</v>
      </c>
    </row>
    <row r="463" spans="1:13" s="140" customFormat="1" ht="16.5" hidden="1">
      <c r="A463" s="169">
        <f t="shared" si="108"/>
        <v>7</v>
      </c>
      <c r="B463" s="170">
        <v>2060203</v>
      </c>
      <c r="C463" s="171" t="s">
        <v>557</v>
      </c>
      <c r="D463" s="172">
        <v>0</v>
      </c>
      <c r="E463" s="172">
        <v>0</v>
      </c>
      <c r="F463" s="172">
        <v>0</v>
      </c>
      <c r="G463" s="172">
        <v>0</v>
      </c>
      <c r="H463" s="172">
        <v>0</v>
      </c>
      <c r="I463" s="175" t="str">
        <f t="shared" si="109"/>
        <v/>
      </c>
      <c r="J463" s="175" t="str">
        <f t="shared" si="110"/>
        <v/>
      </c>
      <c r="K463" s="161">
        <f t="shared" si="107"/>
        <v>0</v>
      </c>
      <c r="L463" s="174">
        <f t="shared" si="111"/>
        <v>0</v>
      </c>
      <c r="M463" s="173">
        <f t="shared" si="112"/>
        <v>0</v>
      </c>
    </row>
    <row r="464" spans="1:13" s="140" customFormat="1" ht="16.5" hidden="1">
      <c r="A464" s="169">
        <f t="shared" si="108"/>
        <v>7</v>
      </c>
      <c r="B464" s="170">
        <v>2060204</v>
      </c>
      <c r="C464" s="171" t="s">
        <v>558</v>
      </c>
      <c r="D464" s="172">
        <v>0</v>
      </c>
      <c r="E464" s="172">
        <v>0</v>
      </c>
      <c r="F464" s="172">
        <v>0</v>
      </c>
      <c r="G464" s="172">
        <v>0</v>
      </c>
      <c r="H464" s="172">
        <v>0</v>
      </c>
      <c r="I464" s="175" t="str">
        <f t="shared" si="109"/>
        <v/>
      </c>
      <c r="J464" s="175" t="str">
        <f t="shared" si="110"/>
        <v/>
      </c>
      <c r="K464" s="161">
        <f t="shared" si="107"/>
        <v>0</v>
      </c>
      <c r="L464" s="174">
        <f t="shared" si="111"/>
        <v>0</v>
      </c>
      <c r="M464" s="173">
        <f t="shared" si="112"/>
        <v>0</v>
      </c>
    </row>
    <row r="465" spans="1:13" s="140" customFormat="1" ht="16.5" hidden="1">
      <c r="A465" s="169">
        <f t="shared" si="108"/>
        <v>7</v>
      </c>
      <c r="B465" s="170">
        <v>2060205</v>
      </c>
      <c r="C465" s="171" t="s">
        <v>559</v>
      </c>
      <c r="D465" s="172">
        <v>0</v>
      </c>
      <c r="E465" s="172">
        <v>0</v>
      </c>
      <c r="F465" s="172">
        <v>0</v>
      </c>
      <c r="G465" s="172">
        <v>0</v>
      </c>
      <c r="H465" s="172">
        <v>0</v>
      </c>
      <c r="I465" s="175" t="str">
        <f t="shared" si="109"/>
        <v/>
      </c>
      <c r="J465" s="175" t="str">
        <f t="shared" si="110"/>
        <v/>
      </c>
      <c r="K465" s="161">
        <f t="shared" si="107"/>
        <v>0</v>
      </c>
      <c r="L465" s="174">
        <f t="shared" si="111"/>
        <v>0</v>
      </c>
      <c r="M465" s="173">
        <f t="shared" si="112"/>
        <v>0</v>
      </c>
    </row>
    <row r="466" spans="1:13" s="140" customFormat="1" ht="16.5" hidden="1">
      <c r="A466" s="169">
        <f t="shared" si="108"/>
        <v>7</v>
      </c>
      <c r="B466" s="170">
        <v>2060206</v>
      </c>
      <c r="C466" s="171" t="s">
        <v>560</v>
      </c>
      <c r="D466" s="172">
        <v>0</v>
      </c>
      <c r="E466" s="172">
        <v>0</v>
      </c>
      <c r="F466" s="172">
        <v>0</v>
      </c>
      <c r="G466" s="172">
        <v>0</v>
      </c>
      <c r="H466" s="172">
        <v>0</v>
      </c>
      <c r="I466" s="175" t="str">
        <f t="shared" si="109"/>
        <v/>
      </c>
      <c r="J466" s="175" t="str">
        <f t="shared" si="110"/>
        <v/>
      </c>
      <c r="K466" s="161">
        <f t="shared" si="107"/>
        <v>0</v>
      </c>
      <c r="L466" s="174">
        <f t="shared" si="111"/>
        <v>0</v>
      </c>
      <c r="M466" s="173">
        <f t="shared" si="112"/>
        <v>0</v>
      </c>
    </row>
    <row r="467" spans="1:13" s="140" customFormat="1" ht="16.5" hidden="1">
      <c r="A467" s="169">
        <f t="shared" si="108"/>
        <v>7</v>
      </c>
      <c r="B467" s="170">
        <v>2060207</v>
      </c>
      <c r="C467" s="171" t="s">
        <v>561</v>
      </c>
      <c r="D467" s="172">
        <v>0</v>
      </c>
      <c r="E467" s="172">
        <v>0</v>
      </c>
      <c r="F467" s="172">
        <v>0</v>
      </c>
      <c r="G467" s="172">
        <v>0</v>
      </c>
      <c r="H467" s="172">
        <v>0</v>
      </c>
      <c r="I467" s="175" t="str">
        <f t="shared" si="109"/>
        <v/>
      </c>
      <c r="J467" s="175" t="str">
        <f t="shared" si="110"/>
        <v/>
      </c>
      <c r="K467" s="161">
        <f t="shared" si="107"/>
        <v>0</v>
      </c>
      <c r="L467" s="174">
        <f t="shared" si="111"/>
        <v>0</v>
      </c>
      <c r="M467" s="173">
        <f t="shared" si="112"/>
        <v>0</v>
      </c>
    </row>
    <row r="468" spans="1:13" s="140" customFormat="1" ht="16.5" hidden="1">
      <c r="A468" s="169">
        <f t="shared" si="108"/>
        <v>7</v>
      </c>
      <c r="B468" s="170">
        <v>2060299</v>
      </c>
      <c r="C468" s="171" t="s">
        <v>562</v>
      </c>
      <c r="D468" s="172">
        <v>0</v>
      </c>
      <c r="E468" s="172">
        <v>0</v>
      </c>
      <c r="F468" s="172">
        <v>0</v>
      </c>
      <c r="G468" s="172">
        <v>0</v>
      </c>
      <c r="H468" s="172">
        <v>0</v>
      </c>
      <c r="I468" s="175" t="str">
        <f t="shared" si="109"/>
        <v/>
      </c>
      <c r="J468" s="175" t="str">
        <f t="shared" si="110"/>
        <v/>
      </c>
      <c r="K468" s="161">
        <f t="shared" si="107"/>
        <v>0</v>
      </c>
      <c r="L468" s="174">
        <f t="shared" si="111"/>
        <v>0</v>
      </c>
      <c r="M468" s="173">
        <f t="shared" si="112"/>
        <v>0</v>
      </c>
    </row>
    <row r="469" spans="1:13" s="140" customFormat="1" ht="16.5" hidden="1">
      <c r="A469" s="169">
        <f t="shared" si="108"/>
        <v>5</v>
      </c>
      <c r="B469" s="170">
        <v>20603</v>
      </c>
      <c r="C469" s="171" t="s">
        <v>563</v>
      </c>
      <c r="D469" s="172">
        <v>0</v>
      </c>
      <c r="E469" s="172">
        <v>0</v>
      </c>
      <c r="F469" s="172">
        <v>0</v>
      </c>
      <c r="G469" s="172">
        <v>0</v>
      </c>
      <c r="H469" s="172">
        <v>0</v>
      </c>
      <c r="I469" s="175" t="str">
        <f t="shared" si="109"/>
        <v/>
      </c>
      <c r="J469" s="175" t="str">
        <f t="shared" si="110"/>
        <v/>
      </c>
      <c r="K469" s="161">
        <f t="shared" si="107"/>
        <v>0</v>
      </c>
      <c r="L469" s="174">
        <f t="shared" si="111"/>
        <v>0</v>
      </c>
      <c r="M469" s="173">
        <f t="shared" si="112"/>
        <v>0</v>
      </c>
    </row>
    <row r="470" spans="1:13" s="140" customFormat="1" ht="16.5" hidden="1">
      <c r="A470" s="169">
        <f t="shared" si="108"/>
        <v>7</v>
      </c>
      <c r="B470" s="170">
        <v>2060301</v>
      </c>
      <c r="C470" s="171" t="s">
        <v>555</v>
      </c>
      <c r="D470" s="172">
        <v>0</v>
      </c>
      <c r="E470" s="172">
        <v>0</v>
      </c>
      <c r="F470" s="172">
        <v>0</v>
      </c>
      <c r="G470" s="172">
        <v>0</v>
      </c>
      <c r="H470" s="172">
        <v>0</v>
      </c>
      <c r="I470" s="175" t="str">
        <f t="shared" si="109"/>
        <v/>
      </c>
      <c r="J470" s="175" t="str">
        <f t="shared" si="110"/>
        <v/>
      </c>
      <c r="K470" s="161">
        <f t="shared" si="107"/>
        <v>0</v>
      </c>
      <c r="L470" s="174">
        <f t="shared" si="111"/>
        <v>0</v>
      </c>
      <c r="M470" s="173">
        <f t="shared" si="112"/>
        <v>0</v>
      </c>
    </row>
    <row r="471" spans="1:13" s="140" customFormat="1" ht="16.5" hidden="1">
      <c r="A471" s="169">
        <f t="shared" si="108"/>
        <v>7</v>
      </c>
      <c r="B471" s="170">
        <v>2060302</v>
      </c>
      <c r="C471" s="171" t="s">
        <v>564</v>
      </c>
      <c r="D471" s="172">
        <v>0</v>
      </c>
      <c r="E471" s="172">
        <v>0</v>
      </c>
      <c r="F471" s="172">
        <v>0</v>
      </c>
      <c r="G471" s="172">
        <v>0</v>
      </c>
      <c r="H471" s="172">
        <v>0</v>
      </c>
      <c r="I471" s="175" t="str">
        <f t="shared" si="109"/>
        <v/>
      </c>
      <c r="J471" s="175" t="str">
        <f t="shared" si="110"/>
        <v/>
      </c>
      <c r="K471" s="161">
        <f t="shared" si="107"/>
        <v>0</v>
      </c>
      <c r="L471" s="174">
        <f t="shared" si="111"/>
        <v>0</v>
      </c>
      <c r="M471" s="173">
        <f t="shared" si="112"/>
        <v>0</v>
      </c>
    </row>
    <row r="472" spans="1:13" s="140" customFormat="1" ht="16.5" hidden="1">
      <c r="A472" s="169">
        <f t="shared" si="108"/>
        <v>7</v>
      </c>
      <c r="B472" s="170">
        <v>2060303</v>
      </c>
      <c r="C472" s="171" t="s">
        <v>565</v>
      </c>
      <c r="D472" s="172">
        <v>0</v>
      </c>
      <c r="E472" s="172">
        <v>0</v>
      </c>
      <c r="F472" s="172">
        <v>0</v>
      </c>
      <c r="G472" s="172">
        <v>0</v>
      </c>
      <c r="H472" s="172">
        <v>0</v>
      </c>
      <c r="I472" s="175" t="str">
        <f t="shared" si="109"/>
        <v/>
      </c>
      <c r="J472" s="175" t="str">
        <f t="shared" si="110"/>
        <v/>
      </c>
      <c r="K472" s="161">
        <f t="shared" si="107"/>
        <v>0</v>
      </c>
      <c r="L472" s="174">
        <f t="shared" si="111"/>
        <v>0</v>
      </c>
      <c r="M472" s="173">
        <f t="shared" si="112"/>
        <v>0</v>
      </c>
    </row>
    <row r="473" spans="1:13" s="140" customFormat="1" ht="16.5" hidden="1">
      <c r="A473" s="169">
        <f t="shared" si="108"/>
        <v>7</v>
      </c>
      <c r="B473" s="170">
        <v>2060304</v>
      </c>
      <c r="C473" s="171" t="s">
        <v>566</v>
      </c>
      <c r="D473" s="172">
        <v>0</v>
      </c>
      <c r="E473" s="172">
        <v>0</v>
      </c>
      <c r="F473" s="172">
        <v>0</v>
      </c>
      <c r="G473" s="172">
        <v>0</v>
      </c>
      <c r="H473" s="172">
        <v>0</v>
      </c>
      <c r="I473" s="175" t="str">
        <f t="shared" si="109"/>
        <v/>
      </c>
      <c r="J473" s="175" t="str">
        <f t="shared" si="110"/>
        <v/>
      </c>
      <c r="K473" s="161">
        <f t="shared" si="107"/>
        <v>0</v>
      </c>
      <c r="L473" s="174">
        <f t="shared" si="111"/>
        <v>0</v>
      </c>
      <c r="M473" s="173">
        <f t="shared" si="112"/>
        <v>0</v>
      </c>
    </row>
    <row r="474" spans="1:13" s="140" customFormat="1" ht="16.5" hidden="1">
      <c r="A474" s="169">
        <f t="shared" si="108"/>
        <v>7</v>
      </c>
      <c r="B474" s="170">
        <v>2060399</v>
      </c>
      <c r="C474" s="171" t="s">
        <v>567</v>
      </c>
      <c r="D474" s="172">
        <v>0</v>
      </c>
      <c r="E474" s="172">
        <v>0</v>
      </c>
      <c r="F474" s="172">
        <v>0</v>
      </c>
      <c r="G474" s="172">
        <v>0</v>
      </c>
      <c r="H474" s="172">
        <v>0</v>
      </c>
      <c r="I474" s="175" t="str">
        <f t="shared" si="109"/>
        <v/>
      </c>
      <c r="J474" s="175" t="str">
        <f t="shared" si="110"/>
        <v/>
      </c>
      <c r="K474" s="161">
        <f t="shared" si="107"/>
        <v>0</v>
      </c>
      <c r="L474" s="174">
        <f t="shared" si="111"/>
        <v>0</v>
      </c>
      <c r="M474" s="173">
        <f t="shared" si="112"/>
        <v>0</v>
      </c>
    </row>
    <row r="475" spans="1:13" s="140" customFormat="1" ht="18" hidden="1" customHeight="1">
      <c r="A475" s="169">
        <f t="shared" si="108"/>
        <v>5</v>
      </c>
      <c r="B475" s="170">
        <v>20604</v>
      </c>
      <c r="C475" s="171" t="s">
        <v>568</v>
      </c>
      <c r="D475" s="172">
        <v>0</v>
      </c>
      <c r="E475" s="172">
        <v>0</v>
      </c>
      <c r="F475" s="172">
        <v>0</v>
      </c>
      <c r="G475" s="172">
        <v>0</v>
      </c>
      <c r="H475" s="172">
        <v>3.74</v>
      </c>
      <c r="I475" s="31" t="str">
        <f t="shared" si="109"/>
        <v/>
      </c>
      <c r="J475" s="31">
        <f t="shared" si="110"/>
        <v>0</v>
      </c>
      <c r="K475" s="161">
        <f t="shared" si="107"/>
        <v>0</v>
      </c>
      <c r="L475" s="174">
        <f t="shared" si="111"/>
        <v>3.74</v>
      </c>
      <c r="M475" s="173">
        <f t="shared" si="112"/>
        <v>3.74</v>
      </c>
    </row>
    <row r="476" spans="1:13" s="140" customFormat="1" ht="16.5" hidden="1">
      <c r="A476" s="169">
        <f t="shared" si="108"/>
        <v>7</v>
      </c>
      <c r="B476" s="170">
        <v>2060401</v>
      </c>
      <c r="C476" s="171" t="s">
        <v>555</v>
      </c>
      <c r="D476" s="172">
        <v>0</v>
      </c>
      <c r="E476" s="172">
        <v>0</v>
      </c>
      <c r="F476" s="172">
        <v>0</v>
      </c>
      <c r="G476" s="172">
        <v>0</v>
      </c>
      <c r="H476" s="172">
        <v>0</v>
      </c>
      <c r="I476" s="175" t="str">
        <f t="shared" si="109"/>
        <v/>
      </c>
      <c r="J476" s="175" t="str">
        <f t="shared" si="110"/>
        <v/>
      </c>
      <c r="K476" s="161">
        <f t="shared" si="107"/>
        <v>0</v>
      </c>
      <c r="L476" s="174">
        <f t="shared" si="111"/>
        <v>0</v>
      </c>
      <c r="M476" s="173">
        <f t="shared" si="112"/>
        <v>0</v>
      </c>
    </row>
    <row r="477" spans="1:13" s="140" customFormat="1" ht="18" hidden="1" customHeight="1">
      <c r="A477" s="169">
        <f t="shared" si="108"/>
        <v>7</v>
      </c>
      <c r="B477" s="170">
        <v>2060402</v>
      </c>
      <c r="C477" s="171" t="s">
        <v>569</v>
      </c>
      <c r="D477" s="172">
        <v>0</v>
      </c>
      <c r="E477" s="172">
        <v>0</v>
      </c>
      <c r="F477" s="172">
        <v>0</v>
      </c>
      <c r="G477" s="172">
        <v>0</v>
      </c>
      <c r="H477" s="172">
        <v>3.74</v>
      </c>
      <c r="I477" s="31" t="str">
        <f t="shared" si="109"/>
        <v/>
      </c>
      <c r="J477" s="31">
        <f t="shared" si="110"/>
        <v>0</v>
      </c>
      <c r="K477" s="161">
        <f t="shared" si="107"/>
        <v>0</v>
      </c>
      <c r="L477" s="174">
        <f t="shared" si="111"/>
        <v>3.74</v>
      </c>
      <c r="M477" s="173">
        <f t="shared" si="112"/>
        <v>3.74</v>
      </c>
    </row>
    <row r="478" spans="1:13" s="140" customFormat="1" ht="16.5" hidden="1">
      <c r="A478" s="169">
        <f t="shared" si="108"/>
        <v>7</v>
      </c>
      <c r="B478" s="170">
        <v>2060403</v>
      </c>
      <c r="C478" s="171" t="s">
        <v>570</v>
      </c>
      <c r="D478" s="172">
        <v>0</v>
      </c>
      <c r="E478" s="172">
        <v>0</v>
      </c>
      <c r="F478" s="172">
        <v>0</v>
      </c>
      <c r="G478" s="172">
        <v>0</v>
      </c>
      <c r="H478" s="172">
        <v>0</v>
      </c>
      <c r="I478" s="175" t="str">
        <f t="shared" si="109"/>
        <v/>
      </c>
      <c r="J478" s="175" t="str">
        <f t="shared" si="110"/>
        <v/>
      </c>
      <c r="K478" s="161">
        <f t="shared" si="107"/>
        <v>0</v>
      </c>
      <c r="L478" s="174">
        <f t="shared" si="111"/>
        <v>0</v>
      </c>
      <c r="M478" s="173">
        <f t="shared" si="112"/>
        <v>0</v>
      </c>
    </row>
    <row r="479" spans="1:13" s="140" customFormat="1" ht="16.5" hidden="1">
      <c r="A479" s="169">
        <f t="shared" si="108"/>
        <v>7</v>
      </c>
      <c r="B479" s="170">
        <v>2060404</v>
      </c>
      <c r="C479" s="171" t="s">
        <v>571</v>
      </c>
      <c r="D479" s="172">
        <v>0</v>
      </c>
      <c r="E479" s="172">
        <v>0</v>
      </c>
      <c r="F479" s="172">
        <v>0</v>
      </c>
      <c r="G479" s="172">
        <v>0</v>
      </c>
      <c r="H479" s="172">
        <v>0</v>
      </c>
      <c r="I479" s="175" t="str">
        <f t="shared" si="109"/>
        <v/>
      </c>
      <c r="J479" s="175" t="str">
        <f t="shared" si="110"/>
        <v/>
      </c>
      <c r="K479" s="161">
        <f t="shared" si="107"/>
        <v>0</v>
      </c>
      <c r="L479" s="174">
        <f t="shared" si="111"/>
        <v>0</v>
      </c>
      <c r="M479" s="173">
        <f t="shared" si="112"/>
        <v>0</v>
      </c>
    </row>
    <row r="480" spans="1:13" s="140" customFormat="1" ht="18" hidden="1" customHeight="1">
      <c r="A480" s="169">
        <f t="shared" si="108"/>
        <v>7</v>
      </c>
      <c r="B480" s="170">
        <v>2060499</v>
      </c>
      <c r="C480" s="171" t="s">
        <v>572</v>
      </c>
      <c r="D480" s="172">
        <v>0</v>
      </c>
      <c r="E480" s="172">
        <v>0</v>
      </c>
      <c r="F480" s="172">
        <v>0</v>
      </c>
      <c r="G480" s="172">
        <v>0</v>
      </c>
      <c r="H480" s="172">
        <v>0</v>
      </c>
      <c r="I480" s="31" t="str">
        <f t="shared" si="109"/>
        <v/>
      </c>
      <c r="J480" s="31" t="str">
        <f t="shared" si="110"/>
        <v/>
      </c>
      <c r="K480" s="161">
        <f t="shared" si="107"/>
        <v>0</v>
      </c>
      <c r="L480" s="174">
        <f t="shared" si="111"/>
        <v>0</v>
      </c>
      <c r="M480" s="173">
        <f t="shared" si="112"/>
        <v>0</v>
      </c>
    </row>
    <row r="481" spans="1:13" s="140" customFormat="1" ht="16.5" hidden="1">
      <c r="A481" s="169">
        <f t="shared" si="108"/>
        <v>5</v>
      </c>
      <c r="B481" s="170">
        <v>20605</v>
      </c>
      <c r="C481" s="171" t="s">
        <v>573</v>
      </c>
      <c r="D481" s="172">
        <v>0</v>
      </c>
      <c r="E481" s="172">
        <v>0</v>
      </c>
      <c r="F481" s="172">
        <v>0</v>
      </c>
      <c r="G481" s="172">
        <v>0</v>
      </c>
      <c r="H481" s="172">
        <v>0</v>
      </c>
      <c r="I481" s="175" t="str">
        <f t="shared" si="109"/>
        <v/>
      </c>
      <c r="J481" s="175" t="str">
        <f t="shared" si="110"/>
        <v/>
      </c>
      <c r="K481" s="161">
        <f t="shared" si="107"/>
        <v>0</v>
      </c>
      <c r="L481" s="174">
        <f t="shared" si="111"/>
        <v>0</v>
      </c>
      <c r="M481" s="173">
        <f t="shared" si="112"/>
        <v>0</v>
      </c>
    </row>
    <row r="482" spans="1:13" s="140" customFormat="1" ht="16.5" hidden="1">
      <c r="A482" s="169">
        <f t="shared" si="108"/>
        <v>7</v>
      </c>
      <c r="B482" s="170">
        <v>2060501</v>
      </c>
      <c r="C482" s="171" t="s">
        <v>555</v>
      </c>
      <c r="D482" s="172">
        <v>0</v>
      </c>
      <c r="E482" s="172">
        <v>0</v>
      </c>
      <c r="F482" s="172">
        <v>0</v>
      </c>
      <c r="G482" s="172">
        <v>0</v>
      </c>
      <c r="H482" s="172">
        <v>0</v>
      </c>
      <c r="I482" s="175" t="str">
        <f t="shared" si="109"/>
        <v/>
      </c>
      <c r="J482" s="175" t="str">
        <f t="shared" si="110"/>
        <v/>
      </c>
      <c r="K482" s="161">
        <f t="shared" si="107"/>
        <v>0</v>
      </c>
      <c r="L482" s="174">
        <f t="shared" si="111"/>
        <v>0</v>
      </c>
      <c r="M482" s="173">
        <f t="shared" si="112"/>
        <v>0</v>
      </c>
    </row>
    <row r="483" spans="1:13" s="140" customFormat="1" ht="16.5" hidden="1">
      <c r="A483" s="169">
        <f t="shared" si="108"/>
        <v>7</v>
      </c>
      <c r="B483" s="170">
        <v>2060502</v>
      </c>
      <c r="C483" s="171" t="s">
        <v>574</v>
      </c>
      <c r="D483" s="172">
        <v>0</v>
      </c>
      <c r="E483" s="172">
        <v>0</v>
      </c>
      <c r="F483" s="172">
        <v>0</v>
      </c>
      <c r="G483" s="172">
        <v>0</v>
      </c>
      <c r="H483" s="172">
        <v>0</v>
      </c>
      <c r="I483" s="175" t="str">
        <f t="shared" si="109"/>
        <v/>
      </c>
      <c r="J483" s="175" t="str">
        <f t="shared" si="110"/>
        <v/>
      </c>
      <c r="K483" s="161">
        <f t="shared" si="107"/>
        <v>0</v>
      </c>
      <c r="L483" s="174">
        <f t="shared" si="111"/>
        <v>0</v>
      </c>
      <c r="M483" s="173">
        <f t="shared" si="112"/>
        <v>0</v>
      </c>
    </row>
    <row r="484" spans="1:13" s="140" customFormat="1" ht="16.5" hidden="1">
      <c r="A484" s="169">
        <f t="shared" si="108"/>
        <v>7</v>
      </c>
      <c r="B484" s="170">
        <v>2060503</v>
      </c>
      <c r="C484" s="171" t="s">
        <v>575</v>
      </c>
      <c r="D484" s="172">
        <v>0</v>
      </c>
      <c r="E484" s="172">
        <v>0</v>
      </c>
      <c r="F484" s="172">
        <v>0</v>
      </c>
      <c r="G484" s="172">
        <v>0</v>
      </c>
      <c r="H484" s="172">
        <v>0</v>
      </c>
      <c r="I484" s="175" t="str">
        <f t="shared" si="109"/>
        <v/>
      </c>
      <c r="J484" s="175" t="str">
        <f t="shared" si="110"/>
        <v/>
      </c>
      <c r="K484" s="161">
        <f t="shared" si="107"/>
        <v>0</v>
      </c>
      <c r="L484" s="174">
        <f t="shared" si="111"/>
        <v>0</v>
      </c>
      <c r="M484" s="173">
        <f t="shared" si="112"/>
        <v>0</v>
      </c>
    </row>
    <row r="485" spans="1:13" s="140" customFormat="1" ht="16.5" hidden="1">
      <c r="A485" s="169">
        <f t="shared" si="108"/>
        <v>7</v>
      </c>
      <c r="B485" s="170">
        <v>2060599</v>
      </c>
      <c r="C485" s="171" t="s">
        <v>576</v>
      </c>
      <c r="D485" s="172">
        <v>0</v>
      </c>
      <c r="E485" s="172">
        <v>0</v>
      </c>
      <c r="F485" s="172">
        <v>0</v>
      </c>
      <c r="G485" s="172">
        <v>0</v>
      </c>
      <c r="H485" s="172">
        <v>0</v>
      </c>
      <c r="I485" s="175" t="str">
        <f t="shared" si="109"/>
        <v/>
      </c>
      <c r="J485" s="175" t="str">
        <f t="shared" si="110"/>
        <v/>
      </c>
      <c r="K485" s="161">
        <f t="shared" si="107"/>
        <v>0</v>
      </c>
      <c r="L485" s="174">
        <f t="shared" si="111"/>
        <v>0</v>
      </c>
      <c r="M485" s="173">
        <f t="shared" si="112"/>
        <v>0</v>
      </c>
    </row>
    <row r="486" spans="1:13" s="140" customFormat="1" ht="16.5" hidden="1">
      <c r="A486" s="169">
        <f t="shared" si="108"/>
        <v>5</v>
      </c>
      <c r="B486" s="170">
        <v>20606</v>
      </c>
      <c r="C486" s="171" t="s">
        <v>577</v>
      </c>
      <c r="D486" s="172">
        <v>0</v>
      </c>
      <c r="E486" s="172">
        <v>0</v>
      </c>
      <c r="F486" s="172">
        <v>0</v>
      </c>
      <c r="G486" s="172">
        <v>0</v>
      </c>
      <c r="H486" s="172">
        <v>0</v>
      </c>
      <c r="I486" s="175" t="str">
        <f t="shared" si="109"/>
        <v/>
      </c>
      <c r="J486" s="175" t="str">
        <f t="shared" si="110"/>
        <v/>
      </c>
      <c r="K486" s="161">
        <f t="shared" si="107"/>
        <v>0</v>
      </c>
      <c r="L486" s="174">
        <f t="shared" si="111"/>
        <v>0</v>
      </c>
      <c r="M486" s="173">
        <f t="shared" si="112"/>
        <v>0</v>
      </c>
    </row>
    <row r="487" spans="1:13" s="140" customFormat="1" ht="16.5" hidden="1">
      <c r="A487" s="169">
        <f t="shared" si="108"/>
        <v>7</v>
      </c>
      <c r="B487" s="170">
        <v>2060601</v>
      </c>
      <c r="C487" s="171" t="s">
        <v>578</v>
      </c>
      <c r="D487" s="172">
        <v>0</v>
      </c>
      <c r="E487" s="172">
        <v>0</v>
      </c>
      <c r="F487" s="172">
        <v>0</v>
      </c>
      <c r="G487" s="172">
        <v>0</v>
      </c>
      <c r="H487" s="172">
        <v>0</v>
      </c>
      <c r="I487" s="175" t="str">
        <f t="shared" si="109"/>
        <v/>
      </c>
      <c r="J487" s="175" t="str">
        <f t="shared" si="110"/>
        <v/>
      </c>
      <c r="K487" s="161">
        <f t="shared" si="107"/>
        <v>0</v>
      </c>
      <c r="L487" s="174">
        <f t="shared" si="111"/>
        <v>0</v>
      </c>
      <c r="M487" s="173">
        <f t="shared" si="112"/>
        <v>0</v>
      </c>
    </row>
    <row r="488" spans="1:13" s="140" customFormat="1" ht="16.5" hidden="1">
      <c r="A488" s="169">
        <f t="shared" si="108"/>
        <v>7</v>
      </c>
      <c r="B488" s="170">
        <v>2060602</v>
      </c>
      <c r="C488" s="171" t="s">
        <v>579</v>
      </c>
      <c r="D488" s="172">
        <v>0</v>
      </c>
      <c r="E488" s="172">
        <v>0</v>
      </c>
      <c r="F488" s="172">
        <v>0</v>
      </c>
      <c r="G488" s="172">
        <v>0</v>
      </c>
      <c r="H488" s="172">
        <v>0</v>
      </c>
      <c r="I488" s="175" t="str">
        <f t="shared" si="109"/>
        <v/>
      </c>
      <c r="J488" s="175" t="str">
        <f t="shared" si="110"/>
        <v/>
      </c>
      <c r="K488" s="161">
        <f t="shared" si="107"/>
        <v>0</v>
      </c>
      <c r="L488" s="174">
        <f t="shared" si="111"/>
        <v>0</v>
      </c>
      <c r="M488" s="173">
        <f t="shared" si="112"/>
        <v>0</v>
      </c>
    </row>
    <row r="489" spans="1:13" s="140" customFormat="1" ht="16.5" hidden="1">
      <c r="A489" s="169">
        <f t="shared" si="108"/>
        <v>7</v>
      </c>
      <c r="B489" s="170">
        <v>2060603</v>
      </c>
      <c r="C489" s="171" t="s">
        <v>580</v>
      </c>
      <c r="D489" s="172">
        <v>0</v>
      </c>
      <c r="E489" s="172">
        <v>0</v>
      </c>
      <c r="F489" s="172">
        <v>0</v>
      </c>
      <c r="G489" s="172">
        <v>0</v>
      </c>
      <c r="H489" s="172">
        <v>0</v>
      </c>
      <c r="I489" s="175" t="str">
        <f t="shared" si="109"/>
        <v/>
      </c>
      <c r="J489" s="175" t="str">
        <f t="shared" si="110"/>
        <v/>
      </c>
      <c r="K489" s="161">
        <f t="shared" si="107"/>
        <v>0</v>
      </c>
      <c r="L489" s="174">
        <f t="shared" si="111"/>
        <v>0</v>
      </c>
      <c r="M489" s="173">
        <f t="shared" si="112"/>
        <v>0</v>
      </c>
    </row>
    <row r="490" spans="1:13" s="140" customFormat="1" ht="16.5" hidden="1">
      <c r="A490" s="169">
        <f t="shared" si="108"/>
        <v>7</v>
      </c>
      <c r="B490" s="170">
        <v>2060699</v>
      </c>
      <c r="C490" s="171" t="s">
        <v>581</v>
      </c>
      <c r="D490" s="172">
        <v>0</v>
      </c>
      <c r="E490" s="172">
        <v>0</v>
      </c>
      <c r="F490" s="172">
        <v>0</v>
      </c>
      <c r="G490" s="172">
        <v>0</v>
      </c>
      <c r="H490" s="172">
        <v>0</v>
      </c>
      <c r="I490" s="175" t="str">
        <f t="shared" si="109"/>
        <v/>
      </c>
      <c r="J490" s="175" t="str">
        <f t="shared" si="110"/>
        <v/>
      </c>
      <c r="K490" s="161">
        <f t="shared" si="107"/>
        <v>0</v>
      </c>
      <c r="L490" s="174">
        <f t="shared" si="111"/>
        <v>0</v>
      </c>
      <c r="M490" s="173">
        <f t="shared" si="112"/>
        <v>0</v>
      </c>
    </row>
    <row r="491" spans="1:13" s="140" customFormat="1" ht="18" customHeight="1">
      <c r="A491" s="169">
        <f t="shared" si="108"/>
        <v>5</v>
      </c>
      <c r="B491" s="170">
        <v>20607</v>
      </c>
      <c r="C491" s="171" t="s">
        <v>582</v>
      </c>
      <c r="D491" s="172">
        <v>200</v>
      </c>
      <c r="E491" s="172">
        <v>7251</v>
      </c>
      <c r="F491" s="172">
        <v>7251</v>
      </c>
      <c r="G491" s="172">
        <v>0</v>
      </c>
      <c r="H491" s="172">
        <v>7050.61</v>
      </c>
      <c r="I491" s="51">
        <f t="shared" ref="I491:I492" si="113">IFERROR(E491/D491,"")*100</f>
        <v>3625.5</v>
      </c>
      <c r="J491" s="51">
        <f t="shared" ref="J491:J492" si="114">IFERROR(E491/H491,"")*100</f>
        <v>102.842165429658</v>
      </c>
      <c r="K491" s="161">
        <f t="shared" si="107"/>
        <v>14702</v>
      </c>
      <c r="L491" s="174">
        <f t="shared" si="111"/>
        <v>21752.61</v>
      </c>
      <c r="M491" s="173">
        <f t="shared" si="112"/>
        <v>14501.61</v>
      </c>
    </row>
    <row r="492" spans="1:13" s="140" customFormat="1" ht="18" customHeight="1">
      <c r="A492" s="169">
        <f t="shared" si="108"/>
        <v>7</v>
      </c>
      <c r="B492" s="170">
        <v>2060701</v>
      </c>
      <c r="C492" s="171" t="s">
        <v>583</v>
      </c>
      <c r="D492" s="172">
        <v>200</v>
      </c>
      <c r="E492" s="172">
        <v>151</v>
      </c>
      <c r="F492" s="172">
        <v>151</v>
      </c>
      <c r="G492" s="172">
        <v>0</v>
      </c>
      <c r="H492" s="172">
        <v>123.61</v>
      </c>
      <c r="I492" s="51">
        <f t="shared" si="113"/>
        <v>75.5</v>
      </c>
      <c r="J492" s="51">
        <f t="shared" si="114"/>
        <v>122.158401423833</v>
      </c>
      <c r="K492" s="161">
        <f t="shared" si="107"/>
        <v>502</v>
      </c>
      <c r="L492" s="174">
        <f t="shared" si="111"/>
        <v>625.61</v>
      </c>
      <c r="M492" s="173">
        <f t="shared" si="112"/>
        <v>474.61</v>
      </c>
    </row>
    <row r="493" spans="1:13" s="140" customFormat="1" ht="18" customHeight="1">
      <c r="A493" s="169">
        <f t="shared" si="108"/>
        <v>7</v>
      </c>
      <c r="B493" s="170">
        <v>2060702</v>
      </c>
      <c r="C493" s="171" t="s">
        <v>584</v>
      </c>
      <c r="D493" s="172">
        <v>0</v>
      </c>
      <c r="E493" s="172">
        <v>6</v>
      </c>
      <c r="F493" s="172">
        <v>6</v>
      </c>
      <c r="G493" s="172">
        <v>0</v>
      </c>
      <c r="H493" s="172">
        <v>0</v>
      </c>
      <c r="I493" s="51"/>
      <c r="J493" s="51"/>
      <c r="K493" s="161">
        <f t="shared" si="107"/>
        <v>12</v>
      </c>
      <c r="L493" s="174">
        <f t="shared" si="111"/>
        <v>12</v>
      </c>
      <c r="M493" s="173">
        <f t="shared" si="112"/>
        <v>6</v>
      </c>
    </row>
    <row r="494" spans="1:13" s="140" customFormat="1" ht="18" hidden="1" customHeight="1">
      <c r="A494" s="169">
        <f t="shared" si="108"/>
        <v>7</v>
      </c>
      <c r="B494" s="170">
        <v>2060703</v>
      </c>
      <c r="C494" s="171" t="s">
        <v>585</v>
      </c>
      <c r="D494" s="172">
        <v>0</v>
      </c>
      <c r="E494" s="172">
        <v>0</v>
      </c>
      <c r="F494" s="172">
        <v>0</v>
      </c>
      <c r="G494" s="172">
        <v>0</v>
      </c>
      <c r="H494" s="172">
        <v>0</v>
      </c>
      <c r="I494" s="31" t="str">
        <f t="shared" si="109"/>
        <v/>
      </c>
      <c r="J494" s="31" t="str">
        <f t="shared" si="110"/>
        <v/>
      </c>
      <c r="K494" s="161">
        <f t="shared" si="107"/>
        <v>0</v>
      </c>
      <c r="L494" s="174">
        <f t="shared" si="111"/>
        <v>0</v>
      </c>
      <c r="M494" s="173">
        <f t="shared" si="112"/>
        <v>0</v>
      </c>
    </row>
    <row r="495" spans="1:13" s="140" customFormat="1" ht="16.5" hidden="1">
      <c r="A495" s="169">
        <f t="shared" si="108"/>
        <v>7</v>
      </c>
      <c r="B495" s="170">
        <v>2060704</v>
      </c>
      <c r="C495" s="171" t="s">
        <v>586</v>
      </c>
      <c r="D495" s="172">
        <v>0</v>
      </c>
      <c r="E495" s="172">
        <v>0</v>
      </c>
      <c r="F495" s="172">
        <v>0</v>
      </c>
      <c r="G495" s="172">
        <v>0</v>
      </c>
      <c r="H495" s="172">
        <v>0</v>
      </c>
      <c r="I495" s="175" t="str">
        <f t="shared" si="109"/>
        <v/>
      </c>
      <c r="J495" s="175" t="str">
        <f t="shared" si="110"/>
        <v/>
      </c>
      <c r="K495" s="161">
        <f t="shared" si="107"/>
        <v>0</v>
      </c>
      <c r="L495" s="174">
        <f t="shared" si="111"/>
        <v>0</v>
      </c>
      <c r="M495" s="173">
        <f t="shared" si="112"/>
        <v>0</v>
      </c>
    </row>
    <row r="496" spans="1:13" s="140" customFormat="1" ht="16.5" hidden="1">
      <c r="A496" s="169">
        <f t="shared" si="108"/>
        <v>7</v>
      </c>
      <c r="B496" s="170">
        <v>2060705</v>
      </c>
      <c r="C496" s="171" t="s">
        <v>587</v>
      </c>
      <c r="D496" s="172">
        <v>0</v>
      </c>
      <c r="E496" s="172">
        <v>0</v>
      </c>
      <c r="F496" s="172">
        <v>0</v>
      </c>
      <c r="G496" s="172">
        <v>0</v>
      </c>
      <c r="H496" s="172">
        <v>0</v>
      </c>
      <c r="I496" s="175" t="str">
        <f t="shared" si="109"/>
        <v/>
      </c>
      <c r="J496" s="175" t="str">
        <f t="shared" si="110"/>
        <v/>
      </c>
      <c r="K496" s="161">
        <f t="shared" si="107"/>
        <v>0</v>
      </c>
      <c r="L496" s="174">
        <f t="shared" si="111"/>
        <v>0</v>
      </c>
      <c r="M496" s="173">
        <f t="shared" si="112"/>
        <v>0</v>
      </c>
    </row>
    <row r="497" spans="1:13" s="140" customFormat="1" ht="18" customHeight="1">
      <c r="A497" s="169">
        <f t="shared" si="108"/>
        <v>7</v>
      </c>
      <c r="B497" s="170">
        <v>2060799</v>
      </c>
      <c r="C497" s="171" t="s">
        <v>588</v>
      </c>
      <c r="D497" s="172">
        <v>0</v>
      </c>
      <c r="E497" s="172">
        <v>7094</v>
      </c>
      <c r="F497" s="172">
        <v>7094</v>
      </c>
      <c r="G497" s="172">
        <v>0</v>
      </c>
      <c r="H497" s="172">
        <v>6927</v>
      </c>
      <c r="I497" s="51"/>
      <c r="J497" s="51">
        <f>IFERROR(E497/H497,"")*100</f>
        <v>102.410856070449</v>
      </c>
      <c r="K497" s="161">
        <f t="shared" si="107"/>
        <v>14188</v>
      </c>
      <c r="L497" s="174">
        <f t="shared" si="111"/>
        <v>21115</v>
      </c>
      <c r="M497" s="173">
        <f t="shared" si="112"/>
        <v>14021</v>
      </c>
    </row>
    <row r="498" spans="1:13" s="140" customFormat="1" ht="16.5" hidden="1">
      <c r="A498" s="169">
        <f t="shared" si="108"/>
        <v>5</v>
      </c>
      <c r="B498" s="170">
        <v>20608</v>
      </c>
      <c r="C498" s="171" t="s">
        <v>589</v>
      </c>
      <c r="D498" s="172">
        <v>0</v>
      </c>
      <c r="E498" s="172">
        <v>0</v>
      </c>
      <c r="F498" s="172">
        <v>0</v>
      </c>
      <c r="G498" s="172">
        <v>0</v>
      </c>
      <c r="H498" s="172">
        <v>0</v>
      </c>
      <c r="I498" s="175" t="str">
        <f t="shared" si="109"/>
        <v/>
      </c>
      <c r="J498" s="175" t="str">
        <f t="shared" si="110"/>
        <v/>
      </c>
      <c r="K498" s="161">
        <f t="shared" si="107"/>
        <v>0</v>
      </c>
      <c r="L498" s="174">
        <f t="shared" si="111"/>
        <v>0</v>
      </c>
      <c r="M498" s="173">
        <f t="shared" si="112"/>
        <v>0</v>
      </c>
    </row>
    <row r="499" spans="1:13" s="140" customFormat="1" ht="16.5" hidden="1">
      <c r="A499" s="169">
        <f t="shared" si="108"/>
        <v>7</v>
      </c>
      <c r="B499" s="170">
        <v>2060801</v>
      </c>
      <c r="C499" s="171" t="s">
        <v>590</v>
      </c>
      <c r="D499" s="172">
        <v>0</v>
      </c>
      <c r="E499" s="172">
        <v>0</v>
      </c>
      <c r="F499" s="172">
        <v>0</v>
      </c>
      <c r="G499" s="172">
        <v>0</v>
      </c>
      <c r="H499" s="172">
        <v>0</v>
      </c>
      <c r="I499" s="175" t="str">
        <f t="shared" si="109"/>
        <v/>
      </c>
      <c r="J499" s="175" t="str">
        <f t="shared" si="110"/>
        <v/>
      </c>
      <c r="K499" s="161">
        <f t="shared" si="107"/>
        <v>0</v>
      </c>
      <c r="L499" s="174">
        <f t="shared" si="111"/>
        <v>0</v>
      </c>
      <c r="M499" s="173">
        <f t="shared" si="112"/>
        <v>0</v>
      </c>
    </row>
    <row r="500" spans="1:13" s="140" customFormat="1" ht="16.5" hidden="1">
      <c r="A500" s="169">
        <f t="shared" si="108"/>
        <v>7</v>
      </c>
      <c r="B500" s="170">
        <v>2060802</v>
      </c>
      <c r="C500" s="171" t="s">
        <v>591</v>
      </c>
      <c r="D500" s="172">
        <v>0</v>
      </c>
      <c r="E500" s="172">
        <v>0</v>
      </c>
      <c r="F500" s="172">
        <v>0</v>
      </c>
      <c r="G500" s="172">
        <v>0</v>
      </c>
      <c r="H500" s="172">
        <v>0</v>
      </c>
      <c r="I500" s="175" t="str">
        <f t="shared" si="109"/>
        <v/>
      </c>
      <c r="J500" s="175" t="str">
        <f t="shared" si="110"/>
        <v/>
      </c>
      <c r="K500" s="161">
        <f t="shared" si="107"/>
        <v>0</v>
      </c>
      <c r="L500" s="174">
        <f t="shared" si="111"/>
        <v>0</v>
      </c>
      <c r="M500" s="173">
        <f t="shared" si="112"/>
        <v>0</v>
      </c>
    </row>
    <row r="501" spans="1:13" s="140" customFormat="1" ht="16.5" hidden="1">
      <c r="A501" s="169">
        <f t="shared" si="108"/>
        <v>7</v>
      </c>
      <c r="B501" s="170">
        <v>2060899</v>
      </c>
      <c r="C501" s="171" t="s">
        <v>592</v>
      </c>
      <c r="D501" s="172">
        <v>0</v>
      </c>
      <c r="E501" s="172">
        <v>0</v>
      </c>
      <c r="F501" s="172">
        <v>0</v>
      </c>
      <c r="G501" s="172">
        <v>0</v>
      </c>
      <c r="H501" s="172">
        <v>0</v>
      </c>
      <c r="I501" s="175" t="str">
        <f t="shared" si="109"/>
        <v/>
      </c>
      <c r="J501" s="175" t="str">
        <f t="shared" si="110"/>
        <v/>
      </c>
      <c r="K501" s="161">
        <f t="shared" si="107"/>
        <v>0</v>
      </c>
      <c r="L501" s="174">
        <f t="shared" si="111"/>
        <v>0</v>
      </c>
      <c r="M501" s="173">
        <f t="shared" si="112"/>
        <v>0</v>
      </c>
    </row>
    <row r="502" spans="1:13" s="140" customFormat="1" ht="16.5" hidden="1">
      <c r="A502" s="169">
        <f t="shared" si="108"/>
        <v>5</v>
      </c>
      <c r="B502" s="170">
        <v>20609</v>
      </c>
      <c r="C502" s="171" t="s">
        <v>593</v>
      </c>
      <c r="D502" s="172">
        <v>0</v>
      </c>
      <c r="E502" s="172">
        <v>0</v>
      </c>
      <c r="F502" s="172">
        <v>0</v>
      </c>
      <c r="G502" s="172">
        <v>0</v>
      </c>
      <c r="H502" s="172">
        <v>0</v>
      </c>
      <c r="I502" s="175" t="str">
        <f t="shared" si="109"/>
        <v/>
      </c>
      <c r="J502" s="175" t="str">
        <f t="shared" si="110"/>
        <v/>
      </c>
      <c r="K502" s="161">
        <f t="shared" si="107"/>
        <v>0</v>
      </c>
      <c r="L502" s="174">
        <f t="shared" si="111"/>
        <v>0</v>
      </c>
      <c r="M502" s="173">
        <f t="shared" si="112"/>
        <v>0</v>
      </c>
    </row>
    <row r="503" spans="1:13" s="140" customFormat="1" ht="16.5" hidden="1">
      <c r="A503" s="169">
        <f t="shared" si="108"/>
        <v>7</v>
      </c>
      <c r="B503" s="170">
        <v>2060901</v>
      </c>
      <c r="C503" s="171" t="s">
        <v>594</v>
      </c>
      <c r="D503" s="172">
        <v>0</v>
      </c>
      <c r="E503" s="172">
        <v>0</v>
      </c>
      <c r="F503" s="172">
        <v>0</v>
      </c>
      <c r="G503" s="172">
        <v>0</v>
      </c>
      <c r="H503" s="172">
        <v>0</v>
      </c>
      <c r="I503" s="175" t="str">
        <f t="shared" si="109"/>
        <v/>
      </c>
      <c r="J503" s="175" t="str">
        <f t="shared" si="110"/>
        <v/>
      </c>
      <c r="K503" s="161">
        <f t="shared" si="107"/>
        <v>0</v>
      </c>
      <c r="L503" s="174">
        <f t="shared" si="111"/>
        <v>0</v>
      </c>
      <c r="M503" s="173">
        <f t="shared" si="112"/>
        <v>0</v>
      </c>
    </row>
    <row r="504" spans="1:13" s="140" customFormat="1" ht="16.5" hidden="1">
      <c r="A504" s="169">
        <f t="shared" si="108"/>
        <v>7</v>
      </c>
      <c r="B504" s="170">
        <v>2060902</v>
      </c>
      <c r="C504" s="171" t="s">
        <v>595</v>
      </c>
      <c r="D504" s="172">
        <v>0</v>
      </c>
      <c r="E504" s="172">
        <v>0</v>
      </c>
      <c r="F504" s="172">
        <v>0</v>
      </c>
      <c r="G504" s="172">
        <v>0</v>
      </c>
      <c r="H504" s="172">
        <v>0</v>
      </c>
      <c r="I504" s="175" t="str">
        <f t="shared" si="109"/>
        <v/>
      </c>
      <c r="J504" s="175" t="str">
        <f t="shared" si="110"/>
        <v/>
      </c>
      <c r="K504" s="161">
        <f t="shared" si="107"/>
        <v>0</v>
      </c>
      <c r="L504" s="174">
        <f t="shared" si="111"/>
        <v>0</v>
      </c>
      <c r="M504" s="173">
        <f t="shared" si="112"/>
        <v>0</v>
      </c>
    </row>
    <row r="505" spans="1:13" s="140" customFormat="1" ht="18" hidden="1" customHeight="1">
      <c r="A505" s="169">
        <f t="shared" si="108"/>
        <v>5</v>
      </c>
      <c r="B505" s="170">
        <v>20699</v>
      </c>
      <c r="C505" s="171" t="s">
        <v>596</v>
      </c>
      <c r="D505" s="172">
        <v>0</v>
      </c>
      <c r="E505" s="172">
        <v>0</v>
      </c>
      <c r="F505" s="172">
        <v>0</v>
      </c>
      <c r="G505" s="172">
        <v>0</v>
      </c>
      <c r="H505" s="172">
        <v>0</v>
      </c>
      <c r="I505" s="31" t="str">
        <f t="shared" si="109"/>
        <v/>
      </c>
      <c r="J505" s="31" t="str">
        <f t="shared" si="110"/>
        <v/>
      </c>
      <c r="K505" s="161">
        <f t="shared" si="107"/>
        <v>0</v>
      </c>
      <c r="L505" s="174">
        <f t="shared" si="111"/>
        <v>0</v>
      </c>
      <c r="M505" s="173">
        <f t="shared" si="112"/>
        <v>0</v>
      </c>
    </row>
    <row r="506" spans="1:13" s="140" customFormat="1" ht="16.5" hidden="1">
      <c r="A506" s="169">
        <f t="shared" si="108"/>
        <v>7</v>
      </c>
      <c r="B506" s="170">
        <v>2069901</v>
      </c>
      <c r="C506" s="171" t="s">
        <v>597</v>
      </c>
      <c r="D506" s="172">
        <v>0</v>
      </c>
      <c r="E506" s="172">
        <v>0</v>
      </c>
      <c r="F506" s="172">
        <v>0</v>
      </c>
      <c r="G506" s="172">
        <v>0</v>
      </c>
      <c r="H506" s="172">
        <v>0</v>
      </c>
      <c r="I506" s="175" t="str">
        <f t="shared" si="109"/>
        <v/>
      </c>
      <c r="J506" s="175" t="str">
        <f t="shared" si="110"/>
        <v/>
      </c>
      <c r="K506" s="161">
        <f t="shared" si="107"/>
        <v>0</v>
      </c>
      <c r="L506" s="174">
        <f t="shared" si="111"/>
        <v>0</v>
      </c>
      <c r="M506" s="173">
        <f t="shared" si="112"/>
        <v>0</v>
      </c>
    </row>
    <row r="507" spans="1:13" s="140" customFormat="1" ht="16.5" hidden="1">
      <c r="A507" s="169">
        <f t="shared" si="108"/>
        <v>7</v>
      </c>
      <c r="B507" s="170">
        <v>2069902</v>
      </c>
      <c r="C507" s="171" t="s">
        <v>598</v>
      </c>
      <c r="D507" s="172">
        <v>0</v>
      </c>
      <c r="E507" s="172">
        <v>0</v>
      </c>
      <c r="F507" s="172">
        <v>0</v>
      </c>
      <c r="G507" s="172">
        <v>0</v>
      </c>
      <c r="H507" s="172">
        <v>0</v>
      </c>
      <c r="I507" s="175" t="str">
        <f t="shared" si="109"/>
        <v/>
      </c>
      <c r="J507" s="175" t="str">
        <f t="shared" si="110"/>
        <v/>
      </c>
      <c r="K507" s="161">
        <f t="shared" si="107"/>
        <v>0</v>
      </c>
      <c r="L507" s="174">
        <f t="shared" si="111"/>
        <v>0</v>
      </c>
      <c r="M507" s="173">
        <f t="shared" si="112"/>
        <v>0</v>
      </c>
    </row>
    <row r="508" spans="1:13" s="140" customFormat="1" ht="16.5" hidden="1">
      <c r="A508" s="169">
        <f t="shared" si="108"/>
        <v>7</v>
      </c>
      <c r="B508" s="170">
        <v>2069903</v>
      </c>
      <c r="C508" s="171" t="s">
        <v>599</v>
      </c>
      <c r="D508" s="172">
        <v>0</v>
      </c>
      <c r="E508" s="172">
        <v>0</v>
      </c>
      <c r="F508" s="172">
        <v>0</v>
      </c>
      <c r="G508" s="172">
        <v>0</v>
      </c>
      <c r="H508" s="172">
        <v>0</v>
      </c>
      <c r="I508" s="175" t="str">
        <f t="shared" si="109"/>
        <v/>
      </c>
      <c r="J508" s="175" t="str">
        <f t="shared" si="110"/>
        <v/>
      </c>
      <c r="K508" s="161">
        <f t="shared" si="107"/>
        <v>0</v>
      </c>
      <c r="L508" s="174">
        <f t="shared" si="111"/>
        <v>0</v>
      </c>
      <c r="M508" s="173">
        <f t="shared" si="112"/>
        <v>0</v>
      </c>
    </row>
    <row r="509" spans="1:13" s="140" customFormat="1" ht="18" hidden="1" customHeight="1">
      <c r="A509" s="169">
        <f t="shared" si="108"/>
        <v>7</v>
      </c>
      <c r="B509" s="170">
        <v>2069999</v>
      </c>
      <c r="C509" s="171" t="s">
        <v>600</v>
      </c>
      <c r="D509" s="172">
        <v>0</v>
      </c>
      <c r="E509" s="172">
        <v>0</v>
      </c>
      <c r="F509" s="172">
        <v>0</v>
      </c>
      <c r="G509" s="172">
        <v>0</v>
      </c>
      <c r="H509" s="172">
        <v>0</v>
      </c>
      <c r="I509" s="31" t="str">
        <f t="shared" si="109"/>
        <v/>
      </c>
      <c r="J509" s="31" t="str">
        <f t="shared" si="110"/>
        <v/>
      </c>
      <c r="K509" s="161">
        <f t="shared" si="107"/>
        <v>0</v>
      </c>
      <c r="L509" s="174">
        <f t="shared" si="111"/>
        <v>0</v>
      </c>
      <c r="M509" s="173">
        <f t="shared" si="112"/>
        <v>0</v>
      </c>
    </row>
    <row r="510" spans="1:13" s="140" customFormat="1" ht="18" customHeight="1">
      <c r="A510" s="169">
        <f t="shared" si="108"/>
        <v>3</v>
      </c>
      <c r="B510" s="170">
        <v>207</v>
      </c>
      <c r="C510" s="171" t="s">
        <v>601</v>
      </c>
      <c r="D510" s="172">
        <v>6510</v>
      </c>
      <c r="E510" s="172">
        <v>8410</v>
      </c>
      <c r="F510" s="172">
        <v>6303.6717479999998</v>
      </c>
      <c r="G510" s="172">
        <v>2106.3282519999998</v>
      </c>
      <c r="H510" s="172">
        <v>8183.1</v>
      </c>
      <c r="I510" s="51">
        <f t="shared" ref="I510:I512" si="115">IFERROR(E510/D510,"")*100</f>
        <v>129.18586789554499</v>
      </c>
      <c r="J510" s="51">
        <f t="shared" ref="J510:J512" si="116">IFERROR(E510/H510,"")*100</f>
        <v>102.772787818797</v>
      </c>
      <c r="K510" s="161">
        <f t="shared" si="107"/>
        <v>23330</v>
      </c>
      <c r="L510" s="174">
        <f t="shared" si="111"/>
        <v>31513.1</v>
      </c>
      <c r="M510" s="173">
        <f t="shared" si="112"/>
        <v>23103.1</v>
      </c>
    </row>
    <row r="511" spans="1:13" s="140" customFormat="1" ht="18" customHeight="1">
      <c r="A511" s="169">
        <f t="shared" si="108"/>
        <v>5</v>
      </c>
      <c r="B511" s="170">
        <v>20701</v>
      </c>
      <c r="C511" s="171" t="s">
        <v>602</v>
      </c>
      <c r="D511" s="172">
        <v>4085</v>
      </c>
      <c r="E511" s="172">
        <v>6228</v>
      </c>
      <c r="F511" s="172">
        <v>4465.6717479999998</v>
      </c>
      <c r="G511" s="172">
        <v>1762.328252</v>
      </c>
      <c r="H511" s="172">
        <v>4273.72</v>
      </c>
      <c r="I511" s="51">
        <f t="shared" si="115"/>
        <v>152.46022031823699</v>
      </c>
      <c r="J511" s="51">
        <f t="shared" si="116"/>
        <v>145.727843658452</v>
      </c>
      <c r="K511" s="161">
        <f t="shared" si="107"/>
        <v>16541</v>
      </c>
      <c r="L511" s="174">
        <f t="shared" si="111"/>
        <v>20814.72</v>
      </c>
      <c r="M511" s="173">
        <f t="shared" si="112"/>
        <v>14586.72</v>
      </c>
    </row>
    <row r="512" spans="1:13" s="140" customFormat="1" ht="18" customHeight="1">
      <c r="A512" s="169">
        <f t="shared" si="108"/>
        <v>7</v>
      </c>
      <c r="B512" s="170">
        <v>2070101</v>
      </c>
      <c r="C512" s="171" t="s">
        <v>254</v>
      </c>
      <c r="D512" s="172">
        <v>888</v>
      </c>
      <c r="E512" s="172">
        <v>294</v>
      </c>
      <c r="F512" s="172">
        <v>294</v>
      </c>
      <c r="G512" s="172">
        <v>0</v>
      </c>
      <c r="H512" s="172">
        <v>554.72</v>
      </c>
      <c r="I512" s="51">
        <f t="shared" si="115"/>
        <v>33.108108108108098</v>
      </c>
      <c r="J512" s="51">
        <f t="shared" si="116"/>
        <v>52.9997115661956</v>
      </c>
      <c r="K512" s="161">
        <f t="shared" si="107"/>
        <v>1476</v>
      </c>
      <c r="L512" s="174">
        <f t="shared" si="111"/>
        <v>2030.72</v>
      </c>
      <c r="M512" s="173">
        <f t="shared" si="112"/>
        <v>1736.72</v>
      </c>
    </row>
    <row r="513" spans="1:13" s="140" customFormat="1" ht="18" hidden="1" customHeight="1">
      <c r="A513" s="169">
        <f t="shared" si="108"/>
        <v>7</v>
      </c>
      <c r="B513" s="170">
        <v>2070102</v>
      </c>
      <c r="C513" s="171" t="s">
        <v>255</v>
      </c>
      <c r="D513" s="172">
        <v>0</v>
      </c>
      <c r="E513" s="172">
        <v>0</v>
      </c>
      <c r="F513" s="172">
        <v>0</v>
      </c>
      <c r="G513" s="172">
        <v>0</v>
      </c>
      <c r="H513" s="172">
        <v>0</v>
      </c>
      <c r="I513" s="31" t="str">
        <f t="shared" si="109"/>
        <v/>
      </c>
      <c r="J513" s="31" t="str">
        <f t="shared" si="110"/>
        <v/>
      </c>
      <c r="K513" s="161">
        <f t="shared" si="107"/>
        <v>0</v>
      </c>
      <c r="L513" s="174">
        <f t="shared" si="111"/>
        <v>0</v>
      </c>
      <c r="M513" s="173">
        <f t="shared" si="112"/>
        <v>0</v>
      </c>
    </row>
    <row r="514" spans="1:13" s="140" customFormat="1" ht="16.5">
      <c r="A514" s="169">
        <f t="shared" si="108"/>
        <v>7</v>
      </c>
      <c r="B514" s="170">
        <v>2070103</v>
      </c>
      <c r="C514" s="171" t="s">
        <v>256</v>
      </c>
      <c r="D514" s="172">
        <v>0</v>
      </c>
      <c r="E514" s="172">
        <v>146</v>
      </c>
      <c r="F514" s="172">
        <v>146</v>
      </c>
      <c r="G514" s="172">
        <v>0</v>
      </c>
      <c r="H514" s="172">
        <v>0</v>
      </c>
      <c r="I514" s="51"/>
      <c r="J514" s="51"/>
      <c r="K514" s="161">
        <f t="shared" si="107"/>
        <v>292</v>
      </c>
      <c r="L514" s="174">
        <f t="shared" si="111"/>
        <v>292</v>
      </c>
      <c r="M514" s="173">
        <f t="shared" si="112"/>
        <v>146</v>
      </c>
    </row>
    <row r="515" spans="1:13" s="140" customFormat="1" ht="18" customHeight="1">
      <c r="A515" s="169">
        <f t="shared" si="108"/>
        <v>7</v>
      </c>
      <c r="B515" s="170">
        <v>2070104</v>
      </c>
      <c r="C515" s="171" t="s">
        <v>603</v>
      </c>
      <c r="D515" s="172">
        <v>69</v>
      </c>
      <c r="E515" s="172">
        <v>59</v>
      </c>
      <c r="F515" s="172">
        <v>59</v>
      </c>
      <c r="G515" s="172">
        <v>0</v>
      </c>
      <c r="H515" s="172">
        <v>73.430000000000007</v>
      </c>
      <c r="I515" s="51">
        <f t="shared" ref="I515:I516" si="117">IFERROR(E515/D515,"")*100</f>
        <v>85.507246376811594</v>
      </c>
      <c r="J515" s="51">
        <f t="shared" ref="J515:J516" si="118">IFERROR(E515/H515,"")*100</f>
        <v>80.348631349584593</v>
      </c>
      <c r="K515" s="161">
        <f t="shared" si="107"/>
        <v>187</v>
      </c>
      <c r="L515" s="174">
        <f t="shared" si="111"/>
        <v>260.43</v>
      </c>
      <c r="M515" s="173">
        <f t="shared" si="112"/>
        <v>201.43</v>
      </c>
    </row>
    <row r="516" spans="1:13" s="140" customFormat="1" ht="18" customHeight="1">
      <c r="A516" s="169">
        <f t="shared" si="108"/>
        <v>7</v>
      </c>
      <c r="B516" s="170">
        <v>2070105</v>
      </c>
      <c r="C516" s="171" t="s">
        <v>604</v>
      </c>
      <c r="D516" s="172">
        <v>338</v>
      </c>
      <c r="E516" s="172">
        <v>2583</v>
      </c>
      <c r="F516" s="172">
        <v>2583</v>
      </c>
      <c r="G516" s="172">
        <v>0</v>
      </c>
      <c r="H516" s="172">
        <v>311.68</v>
      </c>
      <c r="I516" s="51">
        <f t="shared" si="117"/>
        <v>764.20118343195304</v>
      </c>
      <c r="J516" s="51">
        <f t="shared" si="118"/>
        <v>828.73459958932199</v>
      </c>
      <c r="K516" s="161">
        <f t="shared" si="107"/>
        <v>5504</v>
      </c>
      <c r="L516" s="174">
        <f t="shared" si="111"/>
        <v>5815.68</v>
      </c>
      <c r="M516" s="173">
        <f t="shared" si="112"/>
        <v>3232.68</v>
      </c>
    </row>
    <row r="517" spans="1:13" s="140" customFormat="1" ht="16.5" hidden="1">
      <c r="A517" s="169">
        <f t="shared" si="108"/>
        <v>7</v>
      </c>
      <c r="B517" s="170">
        <v>2070106</v>
      </c>
      <c r="C517" s="171" t="s">
        <v>605</v>
      </c>
      <c r="D517" s="172">
        <v>0</v>
      </c>
      <c r="E517" s="172">
        <v>0</v>
      </c>
      <c r="F517" s="172">
        <v>0</v>
      </c>
      <c r="G517" s="172">
        <v>0</v>
      </c>
      <c r="H517" s="172">
        <v>0</v>
      </c>
      <c r="I517" s="175" t="str">
        <f t="shared" si="109"/>
        <v/>
      </c>
      <c r="J517" s="175" t="str">
        <f t="shared" si="110"/>
        <v/>
      </c>
      <c r="K517" s="161">
        <f t="shared" si="107"/>
        <v>0</v>
      </c>
      <c r="L517" s="174">
        <f t="shared" si="111"/>
        <v>0</v>
      </c>
      <c r="M517" s="173">
        <f t="shared" si="112"/>
        <v>0</v>
      </c>
    </row>
    <row r="518" spans="1:13" s="140" customFormat="1" ht="16.5" hidden="1">
      <c r="A518" s="169">
        <f t="shared" si="108"/>
        <v>7</v>
      </c>
      <c r="B518" s="170">
        <v>2070107</v>
      </c>
      <c r="C518" s="171" t="s">
        <v>606</v>
      </c>
      <c r="D518" s="172">
        <v>0</v>
      </c>
      <c r="E518" s="172">
        <v>0</v>
      </c>
      <c r="F518" s="172">
        <v>0</v>
      </c>
      <c r="G518" s="172">
        <v>0</v>
      </c>
      <c r="H518" s="172">
        <v>0</v>
      </c>
      <c r="I518" s="175" t="str">
        <f t="shared" ref="I518:I578" si="119">IFERROR(E518/D518,"")</f>
        <v/>
      </c>
      <c r="J518" s="175" t="str">
        <f t="shared" ref="J518:J578" si="120">IFERROR(E518/H518,"")</f>
        <v/>
      </c>
      <c r="K518" s="161">
        <f t="shared" ref="K518:K581" si="121">D518+E518+F518+G518</f>
        <v>0</v>
      </c>
      <c r="L518" s="174">
        <f t="shared" si="111"/>
        <v>0</v>
      </c>
      <c r="M518" s="173">
        <f t="shared" si="112"/>
        <v>0</v>
      </c>
    </row>
    <row r="519" spans="1:13" s="140" customFormat="1" ht="18" hidden="1" customHeight="1">
      <c r="A519" s="169">
        <f t="shared" ref="A519:A582" si="122">LEN(B519)</f>
        <v>7</v>
      </c>
      <c r="B519" s="170">
        <v>2070108</v>
      </c>
      <c r="C519" s="171" t="s">
        <v>607</v>
      </c>
      <c r="D519" s="172">
        <v>0</v>
      </c>
      <c r="E519" s="172">
        <v>0</v>
      </c>
      <c r="F519" s="172">
        <v>0</v>
      </c>
      <c r="G519" s="172">
        <v>0</v>
      </c>
      <c r="H519" s="172">
        <v>0</v>
      </c>
      <c r="I519" s="31" t="str">
        <f t="shared" si="119"/>
        <v/>
      </c>
      <c r="J519" s="31" t="str">
        <f t="shared" si="120"/>
        <v/>
      </c>
      <c r="K519" s="161">
        <f t="shared" si="121"/>
        <v>0</v>
      </c>
      <c r="L519" s="174">
        <f t="shared" ref="L519:L582" si="123">D519+E519+F519+G519+H519</f>
        <v>0</v>
      </c>
      <c r="M519" s="173">
        <f t="shared" ref="M519:M582" si="124">D519+E519+H519</f>
        <v>0</v>
      </c>
    </row>
    <row r="520" spans="1:13" s="140" customFormat="1" ht="18" customHeight="1">
      <c r="A520" s="169">
        <f t="shared" si="122"/>
        <v>7</v>
      </c>
      <c r="B520" s="170">
        <v>2070109</v>
      </c>
      <c r="C520" s="171" t="s">
        <v>608</v>
      </c>
      <c r="D520" s="172">
        <v>114</v>
      </c>
      <c r="E520" s="172">
        <v>114</v>
      </c>
      <c r="F520" s="172">
        <v>62.7</v>
      </c>
      <c r="G520" s="172">
        <v>51.3</v>
      </c>
      <c r="H520" s="172">
        <v>164</v>
      </c>
      <c r="I520" s="51">
        <f>IFERROR(E520/D520,"")*100</f>
        <v>100</v>
      </c>
      <c r="J520" s="51">
        <f>IFERROR(E520/H520,"")*100</f>
        <v>69.512195121951194</v>
      </c>
      <c r="K520" s="161">
        <f t="shared" si="121"/>
        <v>342</v>
      </c>
      <c r="L520" s="174">
        <f t="shared" si="123"/>
        <v>506</v>
      </c>
      <c r="M520" s="173">
        <f t="shared" si="124"/>
        <v>392</v>
      </c>
    </row>
    <row r="521" spans="1:13" s="140" customFormat="1" ht="16.5" hidden="1">
      <c r="A521" s="169">
        <f t="shared" si="122"/>
        <v>7</v>
      </c>
      <c r="B521" s="170">
        <v>2070110</v>
      </c>
      <c r="C521" s="171" t="s">
        <v>609</v>
      </c>
      <c r="D521" s="172">
        <v>0</v>
      </c>
      <c r="E521" s="172">
        <v>0</v>
      </c>
      <c r="F521" s="172">
        <v>0</v>
      </c>
      <c r="G521" s="172">
        <v>0</v>
      </c>
      <c r="H521" s="172">
        <v>0</v>
      </c>
      <c r="I521" s="175" t="str">
        <f t="shared" si="119"/>
        <v/>
      </c>
      <c r="J521" s="175" t="str">
        <f t="shared" si="120"/>
        <v/>
      </c>
      <c r="K521" s="161">
        <f t="shared" si="121"/>
        <v>0</v>
      </c>
      <c r="L521" s="174">
        <f t="shared" si="123"/>
        <v>0</v>
      </c>
      <c r="M521" s="173">
        <f t="shared" si="124"/>
        <v>0</v>
      </c>
    </row>
    <row r="522" spans="1:13" s="140" customFormat="1" ht="18" customHeight="1">
      <c r="A522" s="169">
        <f t="shared" si="122"/>
        <v>7</v>
      </c>
      <c r="B522" s="170">
        <v>2070111</v>
      </c>
      <c r="C522" s="171" t="s">
        <v>610</v>
      </c>
      <c r="D522" s="172">
        <v>45</v>
      </c>
      <c r="E522" s="172">
        <v>45</v>
      </c>
      <c r="F522" s="172">
        <v>45</v>
      </c>
      <c r="G522" s="172">
        <v>0</v>
      </c>
      <c r="H522" s="172">
        <v>70</v>
      </c>
      <c r="I522" s="51">
        <f t="shared" ref="I522:I527" si="125">IFERROR(E522/D522,"")*100</f>
        <v>100</v>
      </c>
      <c r="J522" s="51">
        <f t="shared" ref="J522:J527" si="126">IFERROR(E522/H522,"")*100</f>
        <v>64.285714285714306</v>
      </c>
      <c r="K522" s="161">
        <f t="shared" si="121"/>
        <v>135</v>
      </c>
      <c r="L522" s="174">
        <f t="shared" si="123"/>
        <v>205</v>
      </c>
      <c r="M522" s="173">
        <f t="shared" si="124"/>
        <v>160</v>
      </c>
    </row>
    <row r="523" spans="1:13" s="140" customFormat="1" ht="18" customHeight="1">
      <c r="A523" s="169">
        <f t="shared" si="122"/>
        <v>7</v>
      </c>
      <c r="B523" s="170">
        <v>2070112</v>
      </c>
      <c r="C523" s="171" t="s">
        <v>611</v>
      </c>
      <c r="D523" s="172">
        <v>58</v>
      </c>
      <c r="E523" s="172">
        <v>78</v>
      </c>
      <c r="F523" s="172">
        <v>78</v>
      </c>
      <c r="G523" s="172">
        <v>0</v>
      </c>
      <c r="H523" s="172">
        <v>47.18</v>
      </c>
      <c r="I523" s="51">
        <f t="shared" si="125"/>
        <v>134.48275862068999</v>
      </c>
      <c r="J523" s="51">
        <f t="shared" si="126"/>
        <v>165.32428995337</v>
      </c>
      <c r="K523" s="161">
        <f t="shared" si="121"/>
        <v>214</v>
      </c>
      <c r="L523" s="174">
        <f t="shared" si="123"/>
        <v>261.18</v>
      </c>
      <c r="M523" s="173">
        <f t="shared" si="124"/>
        <v>183.18</v>
      </c>
    </row>
    <row r="524" spans="1:13" s="140" customFormat="1" ht="16.5">
      <c r="A524" s="169">
        <f t="shared" si="122"/>
        <v>7</v>
      </c>
      <c r="B524" s="170">
        <v>2070113</v>
      </c>
      <c r="C524" s="171" t="s">
        <v>612</v>
      </c>
      <c r="D524" s="172">
        <v>0</v>
      </c>
      <c r="E524" s="172">
        <v>65</v>
      </c>
      <c r="F524" s="172">
        <v>65</v>
      </c>
      <c r="G524" s="172">
        <v>0</v>
      </c>
      <c r="H524" s="172"/>
      <c r="I524" s="51"/>
      <c r="J524" s="51"/>
      <c r="K524" s="161">
        <f t="shared" si="121"/>
        <v>130</v>
      </c>
      <c r="L524" s="174">
        <f t="shared" si="123"/>
        <v>130</v>
      </c>
      <c r="M524" s="173">
        <f t="shared" si="124"/>
        <v>65</v>
      </c>
    </row>
    <row r="525" spans="1:13" s="140" customFormat="1" ht="18" customHeight="1">
      <c r="A525" s="169">
        <f t="shared" si="122"/>
        <v>7</v>
      </c>
      <c r="B525" s="170">
        <v>2070114</v>
      </c>
      <c r="C525" s="171" t="s">
        <v>613</v>
      </c>
      <c r="D525" s="172">
        <v>0</v>
      </c>
      <c r="E525" s="172">
        <v>24</v>
      </c>
      <c r="F525" s="172">
        <v>24</v>
      </c>
      <c r="G525" s="172">
        <v>0</v>
      </c>
      <c r="H525" s="172">
        <v>32</v>
      </c>
      <c r="I525" s="51"/>
      <c r="J525" s="51">
        <f t="shared" si="126"/>
        <v>75</v>
      </c>
      <c r="K525" s="161">
        <f t="shared" si="121"/>
        <v>48</v>
      </c>
      <c r="L525" s="174">
        <f t="shared" si="123"/>
        <v>80</v>
      </c>
      <c r="M525" s="173">
        <f t="shared" si="124"/>
        <v>56</v>
      </c>
    </row>
    <row r="526" spans="1:13" s="140" customFormat="1" ht="18" customHeight="1">
      <c r="A526" s="169">
        <f t="shared" si="122"/>
        <v>7</v>
      </c>
      <c r="B526" s="170">
        <v>2070199</v>
      </c>
      <c r="C526" s="171" t="s">
        <v>614</v>
      </c>
      <c r="D526" s="172">
        <v>2573</v>
      </c>
      <c r="E526" s="172">
        <v>2820</v>
      </c>
      <c r="F526" s="172">
        <v>1108.9717479999999</v>
      </c>
      <c r="G526" s="172">
        <v>1711.0282520000001</v>
      </c>
      <c r="H526" s="172">
        <v>3020.71</v>
      </c>
      <c r="I526" s="51">
        <f t="shared" si="125"/>
        <v>109.59968907889601</v>
      </c>
      <c r="J526" s="51">
        <f t="shared" si="126"/>
        <v>93.355535619109403</v>
      </c>
      <c r="K526" s="161">
        <f t="shared" si="121"/>
        <v>8213</v>
      </c>
      <c r="L526" s="174">
        <f t="shared" si="123"/>
        <v>11233.71</v>
      </c>
      <c r="M526" s="173">
        <f t="shared" si="124"/>
        <v>8413.7099999999991</v>
      </c>
    </row>
    <row r="527" spans="1:13" s="140" customFormat="1" ht="18" customHeight="1">
      <c r="A527" s="169">
        <f t="shared" si="122"/>
        <v>5</v>
      </c>
      <c r="B527" s="170">
        <v>20702</v>
      </c>
      <c r="C527" s="171" t="s">
        <v>615</v>
      </c>
      <c r="D527" s="172">
        <v>363</v>
      </c>
      <c r="E527" s="172">
        <v>502</v>
      </c>
      <c r="F527" s="172">
        <v>502</v>
      </c>
      <c r="G527" s="172">
        <v>0</v>
      </c>
      <c r="H527" s="172">
        <v>1097.2</v>
      </c>
      <c r="I527" s="51">
        <f t="shared" si="125"/>
        <v>138.29201101928399</v>
      </c>
      <c r="J527" s="51">
        <f t="shared" si="126"/>
        <v>45.752825373678498</v>
      </c>
      <c r="K527" s="161">
        <f t="shared" si="121"/>
        <v>1367</v>
      </c>
      <c r="L527" s="174">
        <f t="shared" si="123"/>
        <v>2464.1999999999998</v>
      </c>
      <c r="M527" s="173">
        <f t="shared" si="124"/>
        <v>1962.2</v>
      </c>
    </row>
    <row r="528" spans="1:13" s="140" customFormat="1" ht="16.5" hidden="1">
      <c r="A528" s="169">
        <f t="shared" si="122"/>
        <v>7</v>
      </c>
      <c r="B528" s="170">
        <v>2070201</v>
      </c>
      <c r="C528" s="171" t="s">
        <v>301</v>
      </c>
      <c r="D528" s="172">
        <v>0</v>
      </c>
      <c r="E528" s="172">
        <v>0</v>
      </c>
      <c r="F528" s="172">
        <v>0</v>
      </c>
      <c r="G528" s="172">
        <v>0</v>
      </c>
      <c r="H528" s="172">
        <v>0</v>
      </c>
      <c r="I528" s="175" t="str">
        <f t="shared" si="119"/>
        <v/>
      </c>
      <c r="J528" s="175" t="str">
        <f t="shared" si="120"/>
        <v/>
      </c>
      <c r="K528" s="161">
        <f t="shared" si="121"/>
        <v>0</v>
      </c>
      <c r="L528" s="174">
        <f t="shared" si="123"/>
        <v>0</v>
      </c>
      <c r="M528" s="173">
        <f t="shared" si="124"/>
        <v>0</v>
      </c>
    </row>
    <row r="529" spans="1:13" s="140" customFormat="1" ht="16.5" hidden="1">
      <c r="A529" s="169">
        <f t="shared" si="122"/>
        <v>7</v>
      </c>
      <c r="B529" s="170">
        <v>2070202</v>
      </c>
      <c r="C529" s="171" t="s">
        <v>279</v>
      </c>
      <c r="D529" s="172">
        <v>0</v>
      </c>
      <c r="E529" s="172">
        <v>0</v>
      </c>
      <c r="F529" s="172">
        <v>0</v>
      </c>
      <c r="G529" s="172">
        <v>0</v>
      </c>
      <c r="H529" s="172">
        <v>0</v>
      </c>
      <c r="I529" s="175" t="str">
        <f t="shared" si="119"/>
        <v/>
      </c>
      <c r="J529" s="175" t="str">
        <f t="shared" si="120"/>
        <v/>
      </c>
      <c r="K529" s="161">
        <f t="shared" si="121"/>
        <v>0</v>
      </c>
      <c r="L529" s="174">
        <f t="shared" si="123"/>
        <v>0</v>
      </c>
      <c r="M529" s="173">
        <f t="shared" si="124"/>
        <v>0</v>
      </c>
    </row>
    <row r="530" spans="1:13" s="140" customFormat="1" ht="16.5" hidden="1">
      <c r="A530" s="169">
        <f t="shared" si="122"/>
        <v>7</v>
      </c>
      <c r="B530" s="170">
        <v>2070203</v>
      </c>
      <c r="C530" s="171" t="s">
        <v>256</v>
      </c>
      <c r="D530" s="172">
        <v>0</v>
      </c>
      <c r="E530" s="172">
        <v>0</v>
      </c>
      <c r="F530" s="172">
        <v>0</v>
      </c>
      <c r="G530" s="172">
        <v>0</v>
      </c>
      <c r="H530" s="172">
        <v>0</v>
      </c>
      <c r="I530" s="175" t="str">
        <f t="shared" si="119"/>
        <v/>
      </c>
      <c r="J530" s="175" t="str">
        <f t="shared" si="120"/>
        <v/>
      </c>
      <c r="K530" s="161">
        <f t="shared" si="121"/>
        <v>0</v>
      </c>
      <c r="L530" s="174">
        <f t="shared" si="123"/>
        <v>0</v>
      </c>
      <c r="M530" s="173">
        <f t="shared" si="124"/>
        <v>0</v>
      </c>
    </row>
    <row r="531" spans="1:13" s="140" customFormat="1" ht="18" customHeight="1">
      <c r="A531" s="169">
        <f t="shared" si="122"/>
        <v>7</v>
      </c>
      <c r="B531" s="170">
        <v>2070204</v>
      </c>
      <c r="C531" s="171" t="s">
        <v>616</v>
      </c>
      <c r="D531" s="172">
        <v>144</v>
      </c>
      <c r="E531" s="172">
        <v>317</v>
      </c>
      <c r="F531" s="172">
        <v>317</v>
      </c>
      <c r="G531" s="172">
        <v>0</v>
      </c>
      <c r="H531" s="172">
        <v>886.55</v>
      </c>
      <c r="I531" s="51">
        <f t="shared" ref="I531:I532" si="127">IFERROR(E531/D531,"")*100</f>
        <v>220.138888888889</v>
      </c>
      <c r="J531" s="51">
        <f t="shared" ref="J531:J532" si="128">IFERROR(E531/H531,"")*100</f>
        <v>35.756584512999801</v>
      </c>
      <c r="K531" s="161">
        <f t="shared" si="121"/>
        <v>778</v>
      </c>
      <c r="L531" s="174">
        <f t="shared" si="123"/>
        <v>1664.55</v>
      </c>
      <c r="M531" s="173">
        <f t="shared" si="124"/>
        <v>1347.55</v>
      </c>
    </row>
    <row r="532" spans="1:13" s="140" customFormat="1" ht="18" customHeight="1">
      <c r="A532" s="169">
        <f t="shared" si="122"/>
        <v>7</v>
      </c>
      <c r="B532" s="170">
        <v>2070205</v>
      </c>
      <c r="C532" s="171" t="s">
        <v>617</v>
      </c>
      <c r="D532" s="172">
        <v>219</v>
      </c>
      <c r="E532" s="172">
        <v>181</v>
      </c>
      <c r="F532" s="172">
        <v>181</v>
      </c>
      <c r="G532" s="172">
        <v>0</v>
      </c>
      <c r="H532" s="172">
        <v>210.65</v>
      </c>
      <c r="I532" s="51">
        <f t="shared" si="127"/>
        <v>82.648401826484005</v>
      </c>
      <c r="J532" s="51">
        <f t="shared" si="128"/>
        <v>85.924519344884899</v>
      </c>
      <c r="K532" s="161">
        <f t="shared" si="121"/>
        <v>581</v>
      </c>
      <c r="L532" s="174">
        <f t="shared" si="123"/>
        <v>791.65</v>
      </c>
      <c r="M532" s="173">
        <f t="shared" si="124"/>
        <v>610.65</v>
      </c>
    </row>
    <row r="533" spans="1:13" s="140" customFormat="1" ht="16.5" hidden="1">
      <c r="A533" s="169">
        <f t="shared" si="122"/>
        <v>7</v>
      </c>
      <c r="B533" s="170">
        <v>2070206</v>
      </c>
      <c r="C533" s="171" t="s">
        <v>618</v>
      </c>
      <c r="D533" s="172">
        <v>0</v>
      </c>
      <c r="E533" s="172">
        <v>0</v>
      </c>
      <c r="F533" s="172">
        <v>0</v>
      </c>
      <c r="G533" s="172">
        <v>0</v>
      </c>
      <c r="H533" s="172">
        <v>0</v>
      </c>
      <c r="I533" s="175" t="str">
        <f t="shared" si="119"/>
        <v/>
      </c>
      <c r="J533" s="175" t="str">
        <f t="shared" si="120"/>
        <v/>
      </c>
      <c r="K533" s="161">
        <f t="shared" si="121"/>
        <v>0</v>
      </c>
      <c r="L533" s="174">
        <f t="shared" si="123"/>
        <v>0</v>
      </c>
      <c r="M533" s="173">
        <f t="shared" si="124"/>
        <v>0</v>
      </c>
    </row>
    <row r="534" spans="1:13" s="140" customFormat="1" ht="16.5">
      <c r="A534" s="169">
        <f t="shared" si="122"/>
        <v>7</v>
      </c>
      <c r="B534" s="170">
        <v>2070299</v>
      </c>
      <c r="C534" s="171" t="s">
        <v>619</v>
      </c>
      <c r="D534" s="172">
        <v>0</v>
      </c>
      <c r="E534" s="172">
        <v>4</v>
      </c>
      <c r="F534" s="172">
        <v>4</v>
      </c>
      <c r="G534" s="172">
        <v>0</v>
      </c>
      <c r="H534" s="172">
        <v>0</v>
      </c>
      <c r="I534" s="51"/>
      <c r="J534" s="51"/>
      <c r="K534" s="161">
        <f t="shared" si="121"/>
        <v>8</v>
      </c>
      <c r="L534" s="174">
        <f t="shared" si="123"/>
        <v>8</v>
      </c>
      <c r="M534" s="173">
        <f t="shared" si="124"/>
        <v>4</v>
      </c>
    </row>
    <row r="535" spans="1:13" s="140" customFormat="1" ht="18" customHeight="1">
      <c r="A535" s="169">
        <f t="shared" si="122"/>
        <v>5</v>
      </c>
      <c r="B535" s="170">
        <v>20703</v>
      </c>
      <c r="C535" s="171" t="s">
        <v>620</v>
      </c>
      <c r="D535" s="172">
        <v>307</v>
      </c>
      <c r="E535" s="172">
        <v>572</v>
      </c>
      <c r="F535" s="172">
        <v>228</v>
      </c>
      <c r="G535" s="172">
        <v>344</v>
      </c>
      <c r="H535" s="172">
        <v>295.49</v>
      </c>
      <c r="I535" s="51">
        <f t="shared" ref="I535" si="129">IFERROR(E535/D535,"")*100</f>
        <v>186.31921824104199</v>
      </c>
      <c r="J535" s="51">
        <f t="shared" ref="J535" si="130">IFERROR(E535/H535,"")*100</f>
        <v>193.57677078750501</v>
      </c>
      <c r="K535" s="161">
        <f t="shared" si="121"/>
        <v>1451</v>
      </c>
      <c r="L535" s="174">
        <f t="shared" si="123"/>
        <v>1746.49</v>
      </c>
      <c r="M535" s="173">
        <f t="shared" si="124"/>
        <v>1174.49</v>
      </c>
    </row>
    <row r="536" spans="1:13" s="140" customFormat="1" ht="16.5" hidden="1">
      <c r="A536" s="169">
        <f t="shared" si="122"/>
        <v>7</v>
      </c>
      <c r="B536" s="170">
        <v>2070301</v>
      </c>
      <c r="C536" s="171" t="s">
        <v>301</v>
      </c>
      <c r="D536" s="172">
        <v>0</v>
      </c>
      <c r="E536" s="172">
        <v>0</v>
      </c>
      <c r="F536" s="172">
        <v>0</v>
      </c>
      <c r="G536" s="172">
        <v>0</v>
      </c>
      <c r="H536" s="172">
        <v>0</v>
      </c>
      <c r="I536" s="175" t="str">
        <f t="shared" si="119"/>
        <v/>
      </c>
      <c r="J536" s="175" t="str">
        <f t="shared" si="120"/>
        <v/>
      </c>
      <c r="K536" s="161">
        <f t="shared" si="121"/>
        <v>0</v>
      </c>
      <c r="L536" s="174">
        <f t="shared" si="123"/>
        <v>0</v>
      </c>
      <c r="M536" s="173">
        <f t="shared" si="124"/>
        <v>0</v>
      </c>
    </row>
    <row r="537" spans="1:13" s="140" customFormat="1" ht="16.5" hidden="1">
      <c r="A537" s="169">
        <f t="shared" si="122"/>
        <v>7</v>
      </c>
      <c r="B537" s="170">
        <v>2070302</v>
      </c>
      <c r="C537" s="171" t="s">
        <v>279</v>
      </c>
      <c r="D537" s="172">
        <v>0</v>
      </c>
      <c r="E537" s="172">
        <v>0</v>
      </c>
      <c r="F537" s="172">
        <v>0</v>
      </c>
      <c r="G537" s="172">
        <v>0</v>
      </c>
      <c r="H537" s="172">
        <v>0</v>
      </c>
      <c r="I537" s="175" t="str">
        <f t="shared" si="119"/>
        <v/>
      </c>
      <c r="J537" s="175" t="str">
        <f t="shared" si="120"/>
        <v/>
      </c>
      <c r="K537" s="161">
        <f t="shared" si="121"/>
        <v>0</v>
      </c>
      <c r="L537" s="174">
        <f t="shared" si="123"/>
        <v>0</v>
      </c>
      <c r="M537" s="173">
        <f t="shared" si="124"/>
        <v>0</v>
      </c>
    </row>
    <row r="538" spans="1:13" s="140" customFormat="1" ht="18" hidden="1" customHeight="1">
      <c r="A538" s="169">
        <f t="shared" si="122"/>
        <v>7</v>
      </c>
      <c r="B538" s="170">
        <v>2070303</v>
      </c>
      <c r="C538" s="171" t="s">
        <v>271</v>
      </c>
      <c r="D538" s="172">
        <v>6</v>
      </c>
      <c r="E538" s="172">
        <v>0</v>
      </c>
      <c r="F538" s="172">
        <v>0</v>
      </c>
      <c r="G538" s="172">
        <v>0</v>
      </c>
      <c r="H538" s="172">
        <v>139.66999999999999</v>
      </c>
      <c r="I538" s="31">
        <f t="shared" si="119"/>
        <v>0</v>
      </c>
      <c r="J538" s="31">
        <f t="shared" si="120"/>
        <v>0</v>
      </c>
      <c r="K538" s="161">
        <f t="shared" si="121"/>
        <v>6</v>
      </c>
      <c r="L538" s="174">
        <f t="shared" si="123"/>
        <v>145.66999999999999</v>
      </c>
      <c r="M538" s="173">
        <f t="shared" si="124"/>
        <v>145.66999999999999</v>
      </c>
    </row>
    <row r="539" spans="1:13" s="140" customFormat="1" ht="16.5" hidden="1">
      <c r="A539" s="169">
        <f t="shared" si="122"/>
        <v>7</v>
      </c>
      <c r="B539" s="170">
        <v>2070304</v>
      </c>
      <c r="C539" s="171" t="s">
        <v>621</v>
      </c>
      <c r="D539" s="172">
        <v>0</v>
      </c>
      <c r="E539" s="172">
        <v>0</v>
      </c>
      <c r="F539" s="172">
        <v>0</v>
      </c>
      <c r="G539" s="172">
        <v>0</v>
      </c>
      <c r="H539" s="172">
        <v>0</v>
      </c>
      <c r="I539" s="175" t="str">
        <f t="shared" si="119"/>
        <v/>
      </c>
      <c r="J539" s="175" t="str">
        <f t="shared" si="120"/>
        <v/>
      </c>
      <c r="K539" s="161">
        <f t="shared" si="121"/>
        <v>0</v>
      </c>
      <c r="L539" s="174">
        <f t="shared" si="123"/>
        <v>0</v>
      </c>
      <c r="M539" s="173">
        <f t="shared" si="124"/>
        <v>0</v>
      </c>
    </row>
    <row r="540" spans="1:13" s="140" customFormat="1" ht="16.5" hidden="1">
      <c r="A540" s="169">
        <f t="shared" si="122"/>
        <v>7</v>
      </c>
      <c r="B540" s="170">
        <v>2070305</v>
      </c>
      <c r="C540" s="171" t="s">
        <v>622</v>
      </c>
      <c r="D540" s="172">
        <v>0</v>
      </c>
      <c r="E540" s="172">
        <v>0</v>
      </c>
      <c r="F540" s="172">
        <v>0</v>
      </c>
      <c r="G540" s="172">
        <v>0</v>
      </c>
      <c r="H540" s="172">
        <v>0</v>
      </c>
      <c r="I540" s="175" t="str">
        <f t="shared" si="119"/>
        <v/>
      </c>
      <c r="J540" s="175" t="str">
        <f t="shared" si="120"/>
        <v/>
      </c>
      <c r="K540" s="161">
        <f t="shared" si="121"/>
        <v>0</v>
      </c>
      <c r="L540" s="174">
        <f t="shared" si="123"/>
        <v>0</v>
      </c>
      <c r="M540" s="173">
        <f t="shared" si="124"/>
        <v>0</v>
      </c>
    </row>
    <row r="541" spans="1:13" s="140" customFormat="1" ht="16.5" hidden="1">
      <c r="A541" s="169">
        <f t="shared" si="122"/>
        <v>7</v>
      </c>
      <c r="B541" s="170">
        <v>2070306</v>
      </c>
      <c r="C541" s="171" t="s">
        <v>623</v>
      </c>
      <c r="D541" s="172">
        <v>0</v>
      </c>
      <c r="E541" s="172">
        <v>0</v>
      </c>
      <c r="F541" s="172">
        <v>0</v>
      </c>
      <c r="G541" s="172">
        <v>0</v>
      </c>
      <c r="H541" s="172">
        <v>0</v>
      </c>
      <c r="I541" s="175" t="str">
        <f t="shared" si="119"/>
        <v/>
      </c>
      <c r="J541" s="175" t="str">
        <f t="shared" si="120"/>
        <v/>
      </c>
      <c r="K541" s="161">
        <f t="shared" si="121"/>
        <v>0</v>
      </c>
      <c r="L541" s="174">
        <f t="shared" si="123"/>
        <v>0</v>
      </c>
      <c r="M541" s="173">
        <f t="shared" si="124"/>
        <v>0</v>
      </c>
    </row>
    <row r="542" spans="1:13" s="140" customFormat="1" ht="18" customHeight="1">
      <c r="A542" s="169">
        <f t="shared" si="122"/>
        <v>7</v>
      </c>
      <c r="B542" s="170">
        <v>2070307</v>
      </c>
      <c r="C542" s="171" t="s">
        <v>624</v>
      </c>
      <c r="D542" s="172">
        <v>76</v>
      </c>
      <c r="E542" s="172">
        <v>440</v>
      </c>
      <c r="F542" s="172">
        <v>96</v>
      </c>
      <c r="G542" s="172">
        <v>344</v>
      </c>
      <c r="H542" s="172">
        <v>87</v>
      </c>
      <c r="I542" s="51">
        <f>IFERROR(E542/D542,"")*100</f>
        <v>578.94736842105306</v>
      </c>
      <c r="J542" s="51">
        <f>IFERROR(E542/H542,"")*100</f>
        <v>505.74712643678203</v>
      </c>
      <c r="K542" s="161">
        <f t="shared" si="121"/>
        <v>956</v>
      </c>
      <c r="L542" s="174">
        <f t="shared" si="123"/>
        <v>1043</v>
      </c>
      <c r="M542" s="173">
        <f t="shared" si="124"/>
        <v>603</v>
      </c>
    </row>
    <row r="543" spans="1:13" s="140" customFormat="1" ht="18" hidden="1" customHeight="1">
      <c r="A543" s="169">
        <f t="shared" si="122"/>
        <v>7</v>
      </c>
      <c r="B543" s="170">
        <v>2070308</v>
      </c>
      <c r="C543" s="171" t="s">
        <v>625</v>
      </c>
      <c r="D543" s="172">
        <v>0</v>
      </c>
      <c r="E543" s="172">
        <v>0</v>
      </c>
      <c r="F543" s="172">
        <v>0</v>
      </c>
      <c r="G543" s="172">
        <v>0</v>
      </c>
      <c r="H543" s="172">
        <v>45</v>
      </c>
      <c r="I543" s="31" t="str">
        <f t="shared" si="119"/>
        <v/>
      </c>
      <c r="J543" s="31">
        <f t="shared" si="120"/>
        <v>0</v>
      </c>
      <c r="K543" s="161">
        <f t="shared" si="121"/>
        <v>0</v>
      </c>
      <c r="L543" s="174">
        <f t="shared" si="123"/>
        <v>45</v>
      </c>
      <c r="M543" s="173">
        <f t="shared" si="124"/>
        <v>45</v>
      </c>
    </row>
    <row r="544" spans="1:13" s="140" customFormat="1" ht="16.5" hidden="1">
      <c r="A544" s="169">
        <f t="shared" si="122"/>
        <v>7</v>
      </c>
      <c r="B544" s="170">
        <v>2070309</v>
      </c>
      <c r="C544" s="171" t="s">
        <v>626</v>
      </c>
      <c r="D544" s="172">
        <v>0</v>
      </c>
      <c r="E544" s="172">
        <v>0</v>
      </c>
      <c r="F544" s="172">
        <v>0</v>
      </c>
      <c r="G544" s="172">
        <v>0</v>
      </c>
      <c r="H544" s="172">
        <v>0</v>
      </c>
      <c r="I544" s="175" t="str">
        <f t="shared" si="119"/>
        <v/>
      </c>
      <c r="J544" s="175" t="str">
        <f t="shared" si="120"/>
        <v/>
      </c>
      <c r="K544" s="161">
        <f t="shared" si="121"/>
        <v>0</v>
      </c>
      <c r="L544" s="174">
        <f t="shared" si="123"/>
        <v>0</v>
      </c>
      <c r="M544" s="173">
        <f t="shared" si="124"/>
        <v>0</v>
      </c>
    </row>
    <row r="545" spans="1:13" s="140" customFormat="1" ht="18" customHeight="1">
      <c r="A545" s="169">
        <f t="shared" si="122"/>
        <v>7</v>
      </c>
      <c r="B545" s="170">
        <v>2070399</v>
      </c>
      <c r="C545" s="171" t="s">
        <v>627</v>
      </c>
      <c r="D545" s="172">
        <v>225</v>
      </c>
      <c r="E545" s="172">
        <v>132</v>
      </c>
      <c r="F545" s="172">
        <v>132</v>
      </c>
      <c r="G545" s="172">
        <v>0</v>
      </c>
      <c r="H545" s="172">
        <v>23.82</v>
      </c>
      <c r="I545" s="51">
        <f t="shared" ref="I545:I546" si="131">IFERROR(E545/D545,"")*100</f>
        <v>58.6666666666667</v>
      </c>
      <c r="J545" s="51">
        <f t="shared" ref="J545:J546" si="132">IFERROR(E545/H545,"")*100</f>
        <v>554.15617128463498</v>
      </c>
      <c r="K545" s="161">
        <f t="shared" si="121"/>
        <v>489</v>
      </c>
      <c r="L545" s="174">
        <f t="shared" si="123"/>
        <v>512.82000000000005</v>
      </c>
      <c r="M545" s="173">
        <f t="shared" si="124"/>
        <v>380.82</v>
      </c>
    </row>
    <row r="546" spans="1:13" s="140" customFormat="1" ht="18" customHeight="1">
      <c r="A546" s="169">
        <f t="shared" si="122"/>
        <v>5</v>
      </c>
      <c r="B546" s="170">
        <v>20706</v>
      </c>
      <c r="C546" s="171" t="s">
        <v>628</v>
      </c>
      <c r="D546" s="172">
        <v>541</v>
      </c>
      <c r="E546" s="172">
        <v>315</v>
      </c>
      <c r="F546" s="172">
        <v>315</v>
      </c>
      <c r="G546" s="172">
        <v>0</v>
      </c>
      <c r="H546" s="172">
        <v>520.1</v>
      </c>
      <c r="I546" s="51">
        <f t="shared" si="131"/>
        <v>58.225508317929801</v>
      </c>
      <c r="J546" s="51">
        <f t="shared" si="132"/>
        <v>60.565275908479101</v>
      </c>
      <c r="K546" s="161">
        <f t="shared" si="121"/>
        <v>1171</v>
      </c>
      <c r="L546" s="174">
        <f t="shared" si="123"/>
        <v>1691.1</v>
      </c>
      <c r="M546" s="173">
        <f t="shared" si="124"/>
        <v>1376.1</v>
      </c>
    </row>
    <row r="547" spans="1:13" s="140" customFormat="1" ht="16.5" hidden="1">
      <c r="A547" s="169">
        <f t="shared" si="122"/>
        <v>7</v>
      </c>
      <c r="B547" s="170">
        <v>2070601</v>
      </c>
      <c r="C547" s="171" t="s">
        <v>301</v>
      </c>
      <c r="D547" s="172">
        <v>0</v>
      </c>
      <c r="E547" s="172">
        <v>0</v>
      </c>
      <c r="F547" s="172">
        <v>0</v>
      </c>
      <c r="G547" s="172">
        <v>0</v>
      </c>
      <c r="H547" s="172"/>
      <c r="I547" s="175" t="str">
        <f t="shared" si="119"/>
        <v/>
      </c>
      <c r="J547" s="175" t="str">
        <f t="shared" si="120"/>
        <v/>
      </c>
      <c r="K547" s="161">
        <f t="shared" si="121"/>
        <v>0</v>
      </c>
      <c r="L547" s="174">
        <f t="shared" si="123"/>
        <v>0</v>
      </c>
      <c r="M547" s="173">
        <f t="shared" si="124"/>
        <v>0</v>
      </c>
    </row>
    <row r="548" spans="1:13" s="140" customFormat="1" ht="16.5" hidden="1">
      <c r="A548" s="169">
        <f t="shared" si="122"/>
        <v>7</v>
      </c>
      <c r="B548" s="170">
        <v>2070602</v>
      </c>
      <c r="C548" s="171" t="s">
        <v>279</v>
      </c>
      <c r="D548" s="172">
        <v>0</v>
      </c>
      <c r="E548" s="172">
        <v>0</v>
      </c>
      <c r="F548" s="172">
        <v>0</v>
      </c>
      <c r="G548" s="172">
        <v>0</v>
      </c>
      <c r="H548" s="172"/>
      <c r="I548" s="175" t="str">
        <f t="shared" si="119"/>
        <v/>
      </c>
      <c r="J548" s="175" t="str">
        <f t="shared" si="120"/>
        <v/>
      </c>
      <c r="K548" s="161">
        <f t="shared" si="121"/>
        <v>0</v>
      </c>
      <c r="L548" s="174">
        <f t="shared" si="123"/>
        <v>0</v>
      </c>
      <c r="M548" s="173">
        <f t="shared" si="124"/>
        <v>0</v>
      </c>
    </row>
    <row r="549" spans="1:13" s="140" customFormat="1" ht="16.5" hidden="1">
      <c r="A549" s="169">
        <f t="shared" si="122"/>
        <v>7</v>
      </c>
      <c r="B549" s="170">
        <v>2070603</v>
      </c>
      <c r="C549" s="171" t="s">
        <v>256</v>
      </c>
      <c r="D549" s="172">
        <v>0</v>
      </c>
      <c r="E549" s="172">
        <v>0</v>
      </c>
      <c r="F549" s="172">
        <v>0</v>
      </c>
      <c r="G549" s="172">
        <v>0</v>
      </c>
      <c r="H549" s="172"/>
      <c r="I549" s="175" t="str">
        <f t="shared" si="119"/>
        <v/>
      </c>
      <c r="J549" s="175" t="str">
        <f t="shared" si="120"/>
        <v/>
      </c>
      <c r="K549" s="161">
        <f t="shared" si="121"/>
        <v>0</v>
      </c>
      <c r="L549" s="174">
        <f t="shared" si="123"/>
        <v>0</v>
      </c>
      <c r="M549" s="173">
        <f t="shared" si="124"/>
        <v>0</v>
      </c>
    </row>
    <row r="550" spans="1:13" s="140" customFormat="1" ht="18" hidden="1" customHeight="1">
      <c r="A550" s="169">
        <f t="shared" si="122"/>
        <v>7</v>
      </c>
      <c r="B550" s="170">
        <v>2070604</v>
      </c>
      <c r="C550" s="171" t="s">
        <v>629</v>
      </c>
      <c r="D550" s="172">
        <v>9</v>
      </c>
      <c r="E550" s="172">
        <v>0</v>
      </c>
      <c r="F550" s="172">
        <v>0</v>
      </c>
      <c r="G550" s="172">
        <v>0</v>
      </c>
      <c r="H550" s="172">
        <v>0</v>
      </c>
      <c r="I550" s="31">
        <f t="shared" si="119"/>
        <v>0</v>
      </c>
      <c r="J550" s="31" t="str">
        <f t="shared" si="120"/>
        <v/>
      </c>
      <c r="K550" s="161">
        <f t="shared" si="121"/>
        <v>9</v>
      </c>
      <c r="L550" s="174">
        <f t="shared" si="123"/>
        <v>9</v>
      </c>
      <c r="M550" s="173">
        <f t="shared" si="124"/>
        <v>9</v>
      </c>
    </row>
    <row r="551" spans="1:13" s="140" customFormat="1" ht="18" customHeight="1">
      <c r="A551" s="169">
        <f t="shared" si="122"/>
        <v>7</v>
      </c>
      <c r="B551" s="170">
        <v>2070605</v>
      </c>
      <c r="C551" s="171" t="s">
        <v>630</v>
      </c>
      <c r="D551" s="172">
        <v>532</v>
      </c>
      <c r="E551" s="172">
        <v>315</v>
      </c>
      <c r="F551" s="172">
        <v>315</v>
      </c>
      <c r="G551" s="172">
        <v>0</v>
      </c>
      <c r="H551" s="172">
        <v>520.1</v>
      </c>
      <c r="I551" s="51">
        <f>IFERROR(E551/D551,"")*100</f>
        <v>59.210526315789501</v>
      </c>
      <c r="J551" s="51">
        <f>IFERROR(E551/H551,"")*100</f>
        <v>60.565275908479101</v>
      </c>
      <c r="K551" s="161">
        <f t="shared" si="121"/>
        <v>1162</v>
      </c>
      <c r="L551" s="174">
        <f t="shared" si="123"/>
        <v>1682.1</v>
      </c>
      <c r="M551" s="173">
        <f t="shared" si="124"/>
        <v>1367.1</v>
      </c>
    </row>
    <row r="552" spans="1:13" s="140" customFormat="1" ht="16.5" hidden="1">
      <c r="A552" s="169">
        <f t="shared" si="122"/>
        <v>7</v>
      </c>
      <c r="B552" s="170">
        <v>2070606</v>
      </c>
      <c r="C552" s="171" t="s">
        <v>631</v>
      </c>
      <c r="D552" s="172">
        <v>0</v>
      </c>
      <c r="E552" s="172">
        <v>0</v>
      </c>
      <c r="F552" s="172">
        <v>0</v>
      </c>
      <c r="G552" s="172">
        <v>0</v>
      </c>
      <c r="H552" s="172"/>
      <c r="I552" s="175" t="str">
        <f t="shared" si="119"/>
        <v/>
      </c>
      <c r="J552" s="175" t="str">
        <f t="shared" si="120"/>
        <v/>
      </c>
      <c r="K552" s="161">
        <f t="shared" si="121"/>
        <v>0</v>
      </c>
      <c r="L552" s="174">
        <f t="shared" si="123"/>
        <v>0</v>
      </c>
      <c r="M552" s="173">
        <f t="shared" si="124"/>
        <v>0</v>
      </c>
    </row>
    <row r="553" spans="1:13" s="140" customFormat="1" ht="16.5" hidden="1">
      <c r="A553" s="169">
        <f t="shared" si="122"/>
        <v>7</v>
      </c>
      <c r="B553" s="170">
        <v>2070607</v>
      </c>
      <c r="C553" s="171" t="s">
        <v>632</v>
      </c>
      <c r="D553" s="172">
        <v>0</v>
      </c>
      <c r="E553" s="172">
        <v>0</v>
      </c>
      <c r="F553" s="172">
        <v>0</v>
      </c>
      <c r="G553" s="172">
        <v>0</v>
      </c>
      <c r="H553" s="172"/>
      <c r="I553" s="175" t="str">
        <f t="shared" si="119"/>
        <v/>
      </c>
      <c r="J553" s="175" t="str">
        <f t="shared" si="120"/>
        <v/>
      </c>
      <c r="K553" s="161">
        <f t="shared" si="121"/>
        <v>0</v>
      </c>
      <c r="L553" s="174">
        <f t="shared" si="123"/>
        <v>0</v>
      </c>
      <c r="M553" s="173">
        <f t="shared" si="124"/>
        <v>0</v>
      </c>
    </row>
    <row r="554" spans="1:13" s="140" customFormat="1" ht="16.5" hidden="1">
      <c r="A554" s="169">
        <f t="shared" si="122"/>
        <v>7</v>
      </c>
      <c r="B554" s="170">
        <v>2070699</v>
      </c>
      <c r="C554" s="171" t="s">
        <v>633</v>
      </c>
      <c r="D554" s="172">
        <v>0</v>
      </c>
      <c r="E554" s="172">
        <v>0</v>
      </c>
      <c r="F554" s="172">
        <v>0</v>
      </c>
      <c r="G554" s="172">
        <v>0</v>
      </c>
      <c r="H554" s="172"/>
      <c r="I554" s="175" t="str">
        <f t="shared" si="119"/>
        <v/>
      </c>
      <c r="J554" s="175" t="str">
        <f t="shared" si="120"/>
        <v/>
      </c>
      <c r="K554" s="161">
        <f t="shared" si="121"/>
        <v>0</v>
      </c>
      <c r="L554" s="174">
        <f t="shared" si="123"/>
        <v>0</v>
      </c>
      <c r="M554" s="173">
        <f t="shared" si="124"/>
        <v>0</v>
      </c>
    </row>
    <row r="555" spans="1:13" s="140" customFormat="1" ht="18" customHeight="1">
      <c r="A555" s="169">
        <f t="shared" si="122"/>
        <v>5</v>
      </c>
      <c r="B555" s="170">
        <v>20708</v>
      </c>
      <c r="C555" s="171" t="s">
        <v>634</v>
      </c>
      <c r="D555" s="172">
        <v>929</v>
      </c>
      <c r="E555" s="172">
        <v>515</v>
      </c>
      <c r="F555" s="172">
        <v>515</v>
      </c>
      <c r="G555" s="172">
        <v>0</v>
      </c>
      <c r="H555" s="172">
        <v>1335.59</v>
      </c>
      <c r="I555" s="51">
        <f>IFERROR(E555/D555,"")*100</f>
        <v>55.435952637244299</v>
      </c>
      <c r="J555" s="51">
        <f>IFERROR(E555/H555,"")*100</f>
        <v>38.559737644037497</v>
      </c>
      <c r="K555" s="161">
        <f t="shared" si="121"/>
        <v>1959</v>
      </c>
      <c r="L555" s="174">
        <f t="shared" si="123"/>
        <v>3294.59</v>
      </c>
      <c r="M555" s="173">
        <f t="shared" si="124"/>
        <v>2779.59</v>
      </c>
    </row>
    <row r="556" spans="1:13" s="140" customFormat="1" ht="18" hidden="1" customHeight="1">
      <c r="A556" s="169">
        <f t="shared" si="122"/>
        <v>7</v>
      </c>
      <c r="B556" s="170">
        <v>2070801</v>
      </c>
      <c r="C556" s="171" t="s">
        <v>254</v>
      </c>
      <c r="D556" s="172">
        <v>250</v>
      </c>
      <c r="E556" s="172">
        <v>0</v>
      </c>
      <c r="F556" s="172">
        <v>0</v>
      </c>
      <c r="G556" s="172">
        <v>0</v>
      </c>
      <c r="H556" s="172">
        <v>0</v>
      </c>
      <c r="I556" s="31">
        <f t="shared" si="119"/>
        <v>0</v>
      </c>
      <c r="J556" s="31" t="str">
        <f t="shared" si="120"/>
        <v/>
      </c>
      <c r="K556" s="161">
        <f t="shared" si="121"/>
        <v>250</v>
      </c>
      <c r="L556" s="174">
        <f t="shared" si="123"/>
        <v>250</v>
      </c>
      <c r="M556" s="173">
        <f t="shared" si="124"/>
        <v>250</v>
      </c>
    </row>
    <row r="557" spans="1:13" s="140" customFormat="1" ht="18" hidden="1" customHeight="1">
      <c r="A557" s="169">
        <f t="shared" si="122"/>
        <v>7</v>
      </c>
      <c r="B557" s="170">
        <v>2070802</v>
      </c>
      <c r="C557" s="171" t="s">
        <v>255</v>
      </c>
      <c r="D557" s="172">
        <v>0</v>
      </c>
      <c r="E557" s="172">
        <v>0</v>
      </c>
      <c r="F557" s="172">
        <v>0</v>
      </c>
      <c r="G557" s="172">
        <v>0</v>
      </c>
      <c r="H557" s="172">
        <v>0</v>
      </c>
      <c r="I557" s="31" t="str">
        <f t="shared" si="119"/>
        <v/>
      </c>
      <c r="J557" s="31" t="str">
        <f t="shared" si="120"/>
        <v/>
      </c>
      <c r="K557" s="161">
        <f t="shared" si="121"/>
        <v>0</v>
      </c>
      <c r="L557" s="174">
        <f t="shared" si="123"/>
        <v>0</v>
      </c>
      <c r="M557" s="173">
        <f t="shared" si="124"/>
        <v>0</v>
      </c>
    </row>
    <row r="558" spans="1:13" s="140" customFormat="1" ht="18" customHeight="1">
      <c r="A558" s="169">
        <f t="shared" si="122"/>
        <v>7</v>
      </c>
      <c r="B558" s="170">
        <v>2070803</v>
      </c>
      <c r="C558" s="171" t="s">
        <v>271</v>
      </c>
      <c r="D558" s="172">
        <v>631</v>
      </c>
      <c r="E558" s="172">
        <v>467</v>
      </c>
      <c r="F558" s="172">
        <v>467</v>
      </c>
      <c r="G558" s="172">
        <v>0</v>
      </c>
      <c r="H558" s="172">
        <v>825.59</v>
      </c>
      <c r="I558" s="51">
        <f t="shared" ref="I558:I559" si="133">IFERROR(E558/D558,"")*100</f>
        <v>74.009508716323296</v>
      </c>
      <c r="J558" s="51">
        <f t="shared" ref="J558:J559" si="134">IFERROR(E558/H558,"")*100</f>
        <v>56.5656076260614</v>
      </c>
      <c r="K558" s="161">
        <f t="shared" si="121"/>
        <v>1565</v>
      </c>
      <c r="L558" s="174">
        <f t="shared" si="123"/>
        <v>2390.59</v>
      </c>
      <c r="M558" s="173">
        <f t="shared" si="124"/>
        <v>1923.59</v>
      </c>
    </row>
    <row r="559" spans="1:13" s="140" customFormat="1" ht="18" customHeight="1">
      <c r="A559" s="169">
        <f t="shared" si="122"/>
        <v>7</v>
      </c>
      <c r="B559" s="170">
        <v>2070804</v>
      </c>
      <c r="C559" s="171" t="s">
        <v>635</v>
      </c>
      <c r="D559" s="172">
        <v>48</v>
      </c>
      <c r="E559" s="172">
        <v>48</v>
      </c>
      <c r="F559" s="172">
        <v>48</v>
      </c>
      <c r="G559" s="172">
        <v>0</v>
      </c>
      <c r="H559" s="172">
        <v>510</v>
      </c>
      <c r="I559" s="51">
        <f t="shared" si="133"/>
        <v>100</v>
      </c>
      <c r="J559" s="51">
        <f t="shared" si="134"/>
        <v>9.4117647058823497</v>
      </c>
      <c r="K559" s="161">
        <f t="shared" si="121"/>
        <v>144</v>
      </c>
      <c r="L559" s="174">
        <f t="shared" si="123"/>
        <v>654</v>
      </c>
      <c r="M559" s="173">
        <f t="shared" si="124"/>
        <v>606</v>
      </c>
    </row>
    <row r="560" spans="1:13" s="140" customFormat="1" ht="18" hidden="1" customHeight="1">
      <c r="A560" s="169">
        <f t="shared" si="122"/>
        <v>7</v>
      </c>
      <c r="B560" s="170">
        <v>2070805</v>
      </c>
      <c r="C560" s="171" t="s">
        <v>636</v>
      </c>
      <c r="D560" s="172">
        <v>0</v>
      </c>
      <c r="E560" s="172">
        <v>0</v>
      </c>
      <c r="F560" s="172">
        <v>0</v>
      </c>
      <c r="G560" s="172">
        <v>0</v>
      </c>
      <c r="H560" s="172">
        <v>0</v>
      </c>
      <c r="I560" s="31" t="str">
        <f t="shared" si="119"/>
        <v/>
      </c>
      <c r="J560" s="31" t="str">
        <f t="shared" si="120"/>
        <v/>
      </c>
      <c r="K560" s="161">
        <f t="shared" si="121"/>
        <v>0</v>
      </c>
      <c r="L560" s="174">
        <f t="shared" si="123"/>
        <v>0</v>
      </c>
      <c r="M560" s="173">
        <f t="shared" si="124"/>
        <v>0</v>
      </c>
    </row>
    <row r="561" spans="1:13" s="140" customFormat="1" ht="16.5" hidden="1">
      <c r="A561" s="169">
        <f t="shared" si="122"/>
        <v>7</v>
      </c>
      <c r="B561" s="170">
        <v>2070899</v>
      </c>
      <c r="C561" s="171" t="s">
        <v>637</v>
      </c>
      <c r="D561" s="172">
        <v>0</v>
      </c>
      <c r="E561" s="172">
        <v>0</v>
      </c>
      <c r="F561" s="172">
        <v>0</v>
      </c>
      <c r="G561" s="172">
        <v>0</v>
      </c>
      <c r="H561" s="172"/>
      <c r="I561" s="175" t="str">
        <f t="shared" si="119"/>
        <v/>
      </c>
      <c r="J561" s="175" t="str">
        <f t="shared" si="120"/>
        <v/>
      </c>
      <c r="K561" s="161">
        <f t="shared" si="121"/>
        <v>0</v>
      </c>
      <c r="L561" s="174">
        <f t="shared" si="123"/>
        <v>0</v>
      </c>
      <c r="M561" s="173">
        <f t="shared" si="124"/>
        <v>0</v>
      </c>
    </row>
    <row r="562" spans="1:13" s="140" customFormat="1" ht="18" customHeight="1">
      <c r="A562" s="169">
        <f t="shared" si="122"/>
        <v>5</v>
      </c>
      <c r="B562" s="170">
        <v>20799</v>
      </c>
      <c r="C562" s="171" t="s">
        <v>638</v>
      </c>
      <c r="D562" s="172">
        <v>285</v>
      </c>
      <c r="E562" s="172">
        <v>278</v>
      </c>
      <c r="F562" s="172">
        <v>278</v>
      </c>
      <c r="G562" s="172">
        <v>0</v>
      </c>
      <c r="H562" s="172">
        <v>661</v>
      </c>
      <c r="I562" s="51">
        <f>IFERROR(E562/D562,"")*100</f>
        <v>97.543859649122794</v>
      </c>
      <c r="J562" s="51">
        <f>IFERROR(E562/H562,"")*100</f>
        <v>42.057488653555197</v>
      </c>
      <c r="K562" s="161">
        <f t="shared" si="121"/>
        <v>841</v>
      </c>
      <c r="L562" s="174">
        <f t="shared" si="123"/>
        <v>1502</v>
      </c>
      <c r="M562" s="173">
        <f t="shared" si="124"/>
        <v>1224</v>
      </c>
    </row>
    <row r="563" spans="1:13" s="140" customFormat="1" ht="18" hidden="1" customHeight="1">
      <c r="A563" s="169">
        <f t="shared" si="122"/>
        <v>7</v>
      </c>
      <c r="B563" s="170">
        <v>2079902</v>
      </c>
      <c r="C563" s="171" t="s">
        <v>639</v>
      </c>
      <c r="D563" s="172">
        <v>0</v>
      </c>
      <c r="E563" s="172">
        <v>0</v>
      </c>
      <c r="F563" s="172">
        <v>0</v>
      </c>
      <c r="G563" s="172">
        <v>0</v>
      </c>
      <c r="H563" s="172">
        <v>120</v>
      </c>
      <c r="I563" s="31" t="str">
        <f t="shared" si="119"/>
        <v/>
      </c>
      <c r="J563" s="31">
        <f t="shared" si="120"/>
        <v>0</v>
      </c>
      <c r="K563" s="161">
        <f t="shared" si="121"/>
        <v>0</v>
      </c>
      <c r="L563" s="174">
        <f t="shared" si="123"/>
        <v>120</v>
      </c>
      <c r="M563" s="173">
        <f t="shared" si="124"/>
        <v>120</v>
      </c>
    </row>
    <row r="564" spans="1:13" s="140" customFormat="1" ht="18" hidden="1" customHeight="1">
      <c r="A564" s="169">
        <f t="shared" si="122"/>
        <v>7</v>
      </c>
      <c r="B564" s="170">
        <v>2079903</v>
      </c>
      <c r="C564" s="171" t="s">
        <v>640</v>
      </c>
      <c r="D564" s="172">
        <v>0</v>
      </c>
      <c r="E564" s="172">
        <v>0</v>
      </c>
      <c r="F564" s="172">
        <v>0</v>
      </c>
      <c r="G564" s="172">
        <v>0</v>
      </c>
      <c r="H564" s="172">
        <v>0</v>
      </c>
      <c r="I564" s="31" t="str">
        <f t="shared" si="119"/>
        <v/>
      </c>
      <c r="J564" s="31" t="str">
        <f t="shared" si="120"/>
        <v/>
      </c>
      <c r="K564" s="161">
        <f t="shared" si="121"/>
        <v>0</v>
      </c>
      <c r="L564" s="174">
        <f t="shared" si="123"/>
        <v>0</v>
      </c>
      <c r="M564" s="173">
        <f t="shared" si="124"/>
        <v>0</v>
      </c>
    </row>
    <row r="565" spans="1:13" s="140" customFormat="1" ht="18" customHeight="1">
      <c r="A565" s="169">
        <f t="shared" si="122"/>
        <v>7</v>
      </c>
      <c r="B565" s="170">
        <v>2079999</v>
      </c>
      <c r="C565" s="171" t="s">
        <v>641</v>
      </c>
      <c r="D565" s="172">
        <v>285</v>
      </c>
      <c r="E565" s="172">
        <v>278</v>
      </c>
      <c r="F565" s="172">
        <v>278</v>
      </c>
      <c r="G565" s="172">
        <v>0</v>
      </c>
      <c r="H565" s="172">
        <v>541</v>
      </c>
      <c r="I565" s="51">
        <f t="shared" ref="I565:I568" si="135">IFERROR(E565/D565,"")*100</f>
        <v>97.543859649122794</v>
      </c>
      <c r="J565" s="51">
        <f t="shared" ref="J565:J568" si="136">IFERROR(E565/H565,"")*100</f>
        <v>51.386321626617402</v>
      </c>
      <c r="K565" s="161">
        <f t="shared" si="121"/>
        <v>841</v>
      </c>
      <c r="L565" s="174">
        <f t="shared" si="123"/>
        <v>1382</v>
      </c>
      <c r="M565" s="173">
        <f t="shared" si="124"/>
        <v>1104</v>
      </c>
    </row>
    <row r="566" spans="1:13" s="140" customFormat="1" ht="18" customHeight="1">
      <c r="A566" s="169">
        <f t="shared" si="122"/>
        <v>3</v>
      </c>
      <c r="B566" s="170">
        <v>208</v>
      </c>
      <c r="C566" s="171" t="s">
        <v>642</v>
      </c>
      <c r="D566" s="172">
        <v>101179</v>
      </c>
      <c r="E566" s="172">
        <v>88546</v>
      </c>
      <c r="F566" s="172">
        <v>46783.750394000002</v>
      </c>
      <c r="G566" s="172">
        <v>41762.249605999998</v>
      </c>
      <c r="H566" s="172">
        <v>77255.06</v>
      </c>
      <c r="I566" s="51">
        <f t="shared" si="135"/>
        <v>87.514207493649906</v>
      </c>
      <c r="J566" s="51">
        <f t="shared" si="136"/>
        <v>114.615146244142</v>
      </c>
      <c r="K566" s="161">
        <f t="shared" si="121"/>
        <v>278271</v>
      </c>
      <c r="L566" s="174">
        <f t="shared" si="123"/>
        <v>355526.06</v>
      </c>
      <c r="M566" s="173">
        <f t="shared" si="124"/>
        <v>266980.06</v>
      </c>
    </row>
    <row r="567" spans="1:13" s="140" customFormat="1" ht="18" customHeight="1">
      <c r="A567" s="169">
        <f t="shared" si="122"/>
        <v>5</v>
      </c>
      <c r="B567" s="170">
        <v>20801</v>
      </c>
      <c r="C567" s="171" t="s">
        <v>643</v>
      </c>
      <c r="D567" s="172">
        <v>3768</v>
      </c>
      <c r="E567" s="172">
        <v>1420</v>
      </c>
      <c r="F567" s="172">
        <v>1308.3244979999999</v>
      </c>
      <c r="G567" s="172">
        <v>111.67550199999999</v>
      </c>
      <c r="H567" s="172">
        <v>1521.65</v>
      </c>
      <c r="I567" s="51">
        <f t="shared" si="135"/>
        <v>37.685774946921399</v>
      </c>
      <c r="J567" s="51">
        <f t="shared" si="136"/>
        <v>93.319751585450007</v>
      </c>
      <c r="K567" s="161">
        <f t="shared" si="121"/>
        <v>6608</v>
      </c>
      <c r="L567" s="174">
        <f t="shared" si="123"/>
        <v>8129.65</v>
      </c>
      <c r="M567" s="173">
        <f t="shared" si="124"/>
        <v>6709.65</v>
      </c>
    </row>
    <row r="568" spans="1:13" s="140" customFormat="1" ht="18" customHeight="1">
      <c r="A568" s="169">
        <f t="shared" si="122"/>
        <v>7</v>
      </c>
      <c r="B568" s="170">
        <v>2080101</v>
      </c>
      <c r="C568" s="171" t="s">
        <v>254</v>
      </c>
      <c r="D568" s="172">
        <v>614</v>
      </c>
      <c r="E568" s="172">
        <v>371</v>
      </c>
      <c r="F568" s="172">
        <v>282.12991099999999</v>
      </c>
      <c r="G568" s="172">
        <v>88.870088999999993</v>
      </c>
      <c r="H568" s="172">
        <v>436.49</v>
      </c>
      <c r="I568" s="51">
        <f t="shared" si="135"/>
        <v>60.423452768729597</v>
      </c>
      <c r="J568" s="51">
        <f t="shared" si="136"/>
        <v>84.996219844669994</v>
      </c>
      <c r="K568" s="161">
        <f t="shared" si="121"/>
        <v>1356</v>
      </c>
      <c r="L568" s="174">
        <f t="shared" si="123"/>
        <v>1792.49</v>
      </c>
      <c r="M568" s="173">
        <f t="shared" si="124"/>
        <v>1421.49</v>
      </c>
    </row>
    <row r="569" spans="1:13" s="140" customFormat="1" ht="18" hidden="1" customHeight="1">
      <c r="A569" s="169">
        <f t="shared" si="122"/>
        <v>7</v>
      </c>
      <c r="B569" s="170">
        <v>2080102</v>
      </c>
      <c r="C569" s="171" t="s">
        <v>255</v>
      </c>
      <c r="D569" s="172">
        <v>0</v>
      </c>
      <c r="E569" s="172">
        <v>0</v>
      </c>
      <c r="F569" s="172">
        <v>0</v>
      </c>
      <c r="G569" s="172">
        <v>0</v>
      </c>
      <c r="H569" s="172">
        <v>0</v>
      </c>
      <c r="I569" s="31" t="str">
        <f t="shared" si="119"/>
        <v/>
      </c>
      <c r="J569" s="31" t="str">
        <f t="shared" si="120"/>
        <v/>
      </c>
      <c r="K569" s="161">
        <f t="shared" si="121"/>
        <v>0</v>
      </c>
      <c r="L569" s="174">
        <f t="shared" si="123"/>
        <v>0</v>
      </c>
      <c r="M569" s="173">
        <f t="shared" si="124"/>
        <v>0</v>
      </c>
    </row>
    <row r="570" spans="1:13" s="140" customFormat="1" ht="18" customHeight="1">
      <c r="A570" s="169">
        <f t="shared" si="122"/>
        <v>7</v>
      </c>
      <c r="B570" s="170">
        <v>2080103</v>
      </c>
      <c r="C570" s="171" t="s">
        <v>271</v>
      </c>
      <c r="D570" s="172">
        <v>230</v>
      </c>
      <c r="E570" s="172">
        <v>144</v>
      </c>
      <c r="F570" s="172">
        <v>144</v>
      </c>
      <c r="G570" s="172">
        <v>0</v>
      </c>
      <c r="H570" s="172">
        <v>26.51</v>
      </c>
      <c r="I570" s="51">
        <f>IFERROR(E570/D570,"")*100</f>
        <v>62.6086956521739</v>
      </c>
      <c r="J570" s="51">
        <f>IFERROR(E570/H570,"")*100</f>
        <v>543.19124858543898</v>
      </c>
      <c r="K570" s="161">
        <f t="shared" si="121"/>
        <v>518</v>
      </c>
      <c r="L570" s="174">
        <f t="shared" si="123"/>
        <v>544.51</v>
      </c>
      <c r="M570" s="173">
        <f t="shared" si="124"/>
        <v>400.51</v>
      </c>
    </row>
    <row r="571" spans="1:13" s="140" customFormat="1" ht="18" hidden="1" customHeight="1">
      <c r="A571" s="169">
        <f t="shared" si="122"/>
        <v>7</v>
      </c>
      <c r="B571" s="170">
        <v>2080104</v>
      </c>
      <c r="C571" s="171" t="s">
        <v>644</v>
      </c>
      <c r="D571" s="172">
        <v>0</v>
      </c>
      <c r="E571" s="172">
        <v>0</v>
      </c>
      <c r="F571" s="172">
        <v>0</v>
      </c>
      <c r="G571" s="172">
        <v>0</v>
      </c>
      <c r="H571" s="172">
        <v>0</v>
      </c>
      <c r="I571" s="31" t="str">
        <f t="shared" si="119"/>
        <v/>
      </c>
      <c r="J571" s="31" t="str">
        <f t="shared" si="120"/>
        <v/>
      </c>
      <c r="K571" s="161">
        <f t="shared" si="121"/>
        <v>0</v>
      </c>
      <c r="L571" s="174">
        <f t="shared" si="123"/>
        <v>0</v>
      </c>
      <c r="M571" s="173">
        <f t="shared" si="124"/>
        <v>0</v>
      </c>
    </row>
    <row r="572" spans="1:13" s="140" customFormat="1" ht="18" customHeight="1">
      <c r="A572" s="169">
        <f t="shared" si="122"/>
        <v>7</v>
      </c>
      <c r="B572" s="170">
        <v>2080105</v>
      </c>
      <c r="C572" s="171" t="s">
        <v>645</v>
      </c>
      <c r="D572" s="172">
        <v>41</v>
      </c>
      <c r="E572" s="172">
        <v>32</v>
      </c>
      <c r="F572" s="172">
        <v>32</v>
      </c>
      <c r="G572" s="172">
        <v>0</v>
      </c>
      <c r="H572" s="172">
        <v>0</v>
      </c>
      <c r="I572" s="51">
        <f>IFERROR(E572/D572,"")*100</f>
        <v>78.048780487804905</v>
      </c>
      <c r="J572" s="51"/>
      <c r="K572" s="161">
        <f t="shared" si="121"/>
        <v>105</v>
      </c>
      <c r="L572" s="174">
        <f t="shared" si="123"/>
        <v>105</v>
      </c>
      <c r="M572" s="173">
        <f t="shared" si="124"/>
        <v>73</v>
      </c>
    </row>
    <row r="573" spans="1:13" s="140" customFormat="1" ht="18" hidden="1" customHeight="1">
      <c r="A573" s="169">
        <f t="shared" si="122"/>
        <v>7</v>
      </c>
      <c r="B573" s="170">
        <v>2080106</v>
      </c>
      <c r="C573" s="171" t="s">
        <v>646</v>
      </c>
      <c r="D573" s="172">
        <v>0</v>
      </c>
      <c r="E573" s="172">
        <v>0</v>
      </c>
      <c r="F573" s="172">
        <v>0</v>
      </c>
      <c r="G573" s="172">
        <v>0</v>
      </c>
      <c r="H573" s="172">
        <v>0</v>
      </c>
      <c r="I573" s="31" t="str">
        <f t="shared" si="119"/>
        <v/>
      </c>
      <c r="J573" s="31" t="str">
        <f t="shared" si="120"/>
        <v/>
      </c>
      <c r="K573" s="161">
        <f t="shared" si="121"/>
        <v>0</v>
      </c>
      <c r="L573" s="174">
        <f t="shared" si="123"/>
        <v>0</v>
      </c>
      <c r="M573" s="173">
        <f t="shared" si="124"/>
        <v>0</v>
      </c>
    </row>
    <row r="574" spans="1:13" s="140" customFormat="1" ht="16.5" hidden="1">
      <c r="A574" s="169">
        <f t="shared" si="122"/>
        <v>7</v>
      </c>
      <c r="B574" s="170">
        <v>2080107</v>
      </c>
      <c r="C574" s="171" t="s">
        <v>647</v>
      </c>
      <c r="D574" s="172">
        <v>0</v>
      </c>
      <c r="E574" s="172">
        <v>0</v>
      </c>
      <c r="F574" s="172">
        <v>0</v>
      </c>
      <c r="G574" s="172">
        <v>0</v>
      </c>
      <c r="H574" s="172">
        <v>0</v>
      </c>
      <c r="I574" s="175" t="str">
        <f t="shared" si="119"/>
        <v/>
      </c>
      <c r="J574" s="175" t="str">
        <f t="shared" si="120"/>
        <v/>
      </c>
      <c r="K574" s="161">
        <f t="shared" si="121"/>
        <v>0</v>
      </c>
      <c r="L574" s="174">
        <f t="shared" si="123"/>
        <v>0</v>
      </c>
      <c r="M574" s="173">
        <f t="shared" si="124"/>
        <v>0</v>
      </c>
    </row>
    <row r="575" spans="1:13" s="140" customFormat="1" ht="18" hidden="1" customHeight="1">
      <c r="A575" s="169">
        <f t="shared" si="122"/>
        <v>7</v>
      </c>
      <c r="B575" s="170">
        <v>2080108</v>
      </c>
      <c r="C575" s="171" t="s">
        <v>297</v>
      </c>
      <c r="D575" s="172">
        <v>0</v>
      </c>
      <c r="E575" s="172">
        <v>0</v>
      </c>
      <c r="F575" s="172">
        <v>0</v>
      </c>
      <c r="G575" s="172">
        <v>0</v>
      </c>
      <c r="H575" s="172">
        <v>0</v>
      </c>
      <c r="I575" s="31" t="str">
        <f t="shared" si="119"/>
        <v/>
      </c>
      <c r="J575" s="31" t="str">
        <f t="shared" si="120"/>
        <v/>
      </c>
      <c r="K575" s="161">
        <f t="shared" si="121"/>
        <v>0</v>
      </c>
      <c r="L575" s="174">
        <f t="shared" si="123"/>
        <v>0</v>
      </c>
      <c r="M575" s="173">
        <f t="shared" si="124"/>
        <v>0</v>
      </c>
    </row>
    <row r="576" spans="1:13" s="140" customFormat="1" ht="18" customHeight="1">
      <c r="A576" s="169">
        <f t="shared" si="122"/>
        <v>7</v>
      </c>
      <c r="B576" s="170">
        <v>2080109</v>
      </c>
      <c r="C576" s="171" t="s">
        <v>648</v>
      </c>
      <c r="D576" s="172">
        <v>2792</v>
      </c>
      <c r="E576" s="172">
        <v>803</v>
      </c>
      <c r="F576" s="172">
        <v>803</v>
      </c>
      <c r="G576" s="172">
        <v>0</v>
      </c>
      <c r="H576" s="172">
        <v>943.37</v>
      </c>
      <c r="I576" s="51">
        <f>IFERROR(E576/D576,"")*100</f>
        <v>28.760744985673401</v>
      </c>
      <c r="J576" s="51">
        <f>IFERROR(E576/H576,"")*100</f>
        <v>85.120366346184397</v>
      </c>
      <c r="K576" s="161">
        <f t="shared" si="121"/>
        <v>4398</v>
      </c>
      <c r="L576" s="174">
        <f t="shared" si="123"/>
        <v>5341.37</v>
      </c>
      <c r="M576" s="173">
        <f t="shared" si="124"/>
        <v>4538.37</v>
      </c>
    </row>
    <row r="577" spans="1:13" s="140" customFormat="1" ht="16.5" hidden="1">
      <c r="A577" s="169">
        <f t="shared" si="122"/>
        <v>7</v>
      </c>
      <c r="B577" s="170">
        <v>2080110</v>
      </c>
      <c r="C577" s="171" t="s">
        <v>649</v>
      </c>
      <c r="D577" s="172">
        <v>0</v>
      </c>
      <c r="E577" s="172">
        <v>0</v>
      </c>
      <c r="F577" s="172">
        <v>0</v>
      </c>
      <c r="G577" s="172">
        <v>0</v>
      </c>
      <c r="H577" s="172">
        <v>0</v>
      </c>
      <c r="I577" s="175" t="str">
        <f t="shared" si="119"/>
        <v/>
      </c>
      <c r="J577" s="175" t="str">
        <f t="shared" si="120"/>
        <v/>
      </c>
      <c r="K577" s="161">
        <f t="shared" si="121"/>
        <v>0</v>
      </c>
      <c r="L577" s="174">
        <f t="shared" si="123"/>
        <v>0</v>
      </c>
      <c r="M577" s="173">
        <f t="shared" si="124"/>
        <v>0</v>
      </c>
    </row>
    <row r="578" spans="1:13" s="140" customFormat="1" ht="16.5" hidden="1">
      <c r="A578" s="169">
        <f t="shared" si="122"/>
        <v>7</v>
      </c>
      <c r="B578" s="170">
        <v>2080111</v>
      </c>
      <c r="C578" s="171" t="s">
        <v>650</v>
      </c>
      <c r="D578" s="172">
        <v>0</v>
      </c>
      <c r="E578" s="172">
        <v>0</v>
      </c>
      <c r="F578" s="172">
        <v>0</v>
      </c>
      <c r="G578" s="172">
        <v>0</v>
      </c>
      <c r="H578" s="172">
        <v>0</v>
      </c>
      <c r="I578" s="175" t="str">
        <f t="shared" si="119"/>
        <v/>
      </c>
      <c r="J578" s="175" t="str">
        <f t="shared" si="120"/>
        <v/>
      </c>
      <c r="K578" s="161">
        <f t="shared" si="121"/>
        <v>0</v>
      </c>
      <c r="L578" s="174">
        <f t="shared" si="123"/>
        <v>0</v>
      </c>
      <c r="M578" s="173">
        <f t="shared" si="124"/>
        <v>0</v>
      </c>
    </row>
    <row r="579" spans="1:13" s="140" customFormat="1" ht="16.5">
      <c r="A579" s="169">
        <f t="shared" si="122"/>
        <v>7</v>
      </c>
      <c r="B579" s="170">
        <v>2080112</v>
      </c>
      <c r="C579" s="171" t="s">
        <v>651</v>
      </c>
      <c r="D579" s="172">
        <v>56</v>
      </c>
      <c r="E579" s="172">
        <v>39</v>
      </c>
      <c r="F579" s="172">
        <v>39</v>
      </c>
      <c r="G579" s="172">
        <v>0</v>
      </c>
      <c r="H579" s="172">
        <v>0</v>
      </c>
      <c r="I579" s="51">
        <f t="shared" ref="I579:I582" si="137">IFERROR(E579/D579,"")*100</f>
        <v>69.642857142857096</v>
      </c>
      <c r="J579" s="51"/>
      <c r="K579" s="161">
        <f t="shared" si="121"/>
        <v>134</v>
      </c>
      <c r="L579" s="174">
        <f t="shared" si="123"/>
        <v>134</v>
      </c>
      <c r="M579" s="173">
        <f t="shared" si="124"/>
        <v>95</v>
      </c>
    </row>
    <row r="580" spans="1:13" s="140" customFormat="1" ht="18" customHeight="1">
      <c r="A580" s="169">
        <f t="shared" si="122"/>
        <v>7</v>
      </c>
      <c r="B580" s="170">
        <v>2080199</v>
      </c>
      <c r="C580" s="171" t="s">
        <v>652</v>
      </c>
      <c r="D580" s="172">
        <v>35</v>
      </c>
      <c r="E580" s="172">
        <v>31</v>
      </c>
      <c r="F580" s="172">
        <v>8.1945870000000003</v>
      </c>
      <c r="G580" s="172">
        <v>22.805413000000001</v>
      </c>
      <c r="H580" s="172">
        <v>115.28</v>
      </c>
      <c r="I580" s="51">
        <f t="shared" si="137"/>
        <v>88.571428571428598</v>
      </c>
      <c r="J580" s="51">
        <f t="shared" ref="J580:J582" si="138">IFERROR(E580/H580,"")*100</f>
        <v>26.891047883414299</v>
      </c>
      <c r="K580" s="161">
        <f t="shared" si="121"/>
        <v>97</v>
      </c>
      <c r="L580" s="174">
        <f t="shared" si="123"/>
        <v>212.28</v>
      </c>
      <c r="M580" s="173">
        <f t="shared" si="124"/>
        <v>181.28</v>
      </c>
    </row>
    <row r="581" spans="1:13" s="140" customFormat="1" ht="18" customHeight="1">
      <c r="A581" s="169">
        <f t="shared" si="122"/>
        <v>5</v>
      </c>
      <c r="B581" s="170">
        <v>20802</v>
      </c>
      <c r="C581" s="171" t="s">
        <v>653</v>
      </c>
      <c r="D581" s="172">
        <v>1853</v>
      </c>
      <c r="E581" s="172">
        <v>865</v>
      </c>
      <c r="F581" s="172">
        <v>372.11155300000001</v>
      </c>
      <c r="G581" s="172">
        <v>492.88844699999999</v>
      </c>
      <c r="H581" s="172">
        <v>6901.82</v>
      </c>
      <c r="I581" s="51">
        <f t="shared" si="137"/>
        <v>46.681057744198597</v>
      </c>
      <c r="J581" s="51">
        <f t="shared" si="138"/>
        <v>12.532926097753901</v>
      </c>
      <c r="K581" s="161">
        <f t="shared" si="121"/>
        <v>3583</v>
      </c>
      <c r="L581" s="174">
        <f t="shared" si="123"/>
        <v>10484.82</v>
      </c>
      <c r="M581" s="173">
        <f t="shared" si="124"/>
        <v>9619.82</v>
      </c>
    </row>
    <row r="582" spans="1:13" s="140" customFormat="1" ht="18" customHeight="1">
      <c r="A582" s="169">
        <f t="shared" si="122"/>
        <v>7</v>
      </c>
      <c r="B582" s="170">
        <v>2080201</v>
      </c>
      <c r="C582" s="171" t="s">
        <v>254</v>
      </c>
      <c r="D582" s="172">
        <v>827</v>
      </c>
      <c r="E582" s="172">
        <v>470</v>
      </c>
      <c r="F582" s="172">
        <v>259.59272199999998</v>
      </c>
      <c r="G582" s="172">
        <v>210.40727799999999</v>
      </c>
      <c r="H582" s="172">
        <v>606.44000000000005</v>
      </c>
      <c r="I582" s="51">
        <f t="shared" si="137"/>
        <v>56.831922611850104</v>
      </c>
      <c r="J582" s="51">
        <f t="shared" si="138"/>
        <v>77.5014840709716</v>
      </c>
      <c r="K582" s="161">
        <f t="shared" ref="K582:K645" si="139">D582+E582+F582+G582</f>
        <v>1767</v>
      </c>
      <c r="L582" s="174">
        <f t="shared" si="123"/>
        <v>2373.44</v>
      </c>
      <c r="M582" s="173">
        <f t="shared" si="124"/>
        <v>1903.44</v>
      </c>
    </row>
    <row r="583" spans="1:13" s="140" customFormat="1" ht="16.5" hidden="1">
      <c r="A583" s="169">
        <f t="shared" ref="A583:A646" si="140">LEN(B583)</f>
        <v>7</v>
      </c>
      <c r="B583" s="170">
        <v>2080202</v>
      </c>
      <c r="C583" s="171" t="s">
        <v>279</v>
      </c>
      <c r="D583" s="172">
        <v>0</v>
      </c>
      <c r="E583" s="172">
        <v>0</v>
      </c>
      <c r="F583" s="172">
        <v>0</v>
      </c>
      <c r="G583" s="172">
        <v>0</v>
      </c>
      <c r="H583" s="172">
        <v>0</v>
      </c>
      <c r="I583" s="175" t="str">
        <f t="shared" ref="I583:I642" si="141">IFERROR(E583/D583,"")</f>
        <v/>
      </c>
      <c r="J583" s="175" t="str">
        <f t="shared" ref="J583:J642" si="142">IFERROR(E583/H583,"")</f>
        <v/>
      </c>
      <c r="K583" s="161">
        <f t="shared" si="139"/>
        <v>0</v>
      </c>
      <c r="L583" s="174">
        <f t="shared" ref="L583:L646" si="143">D583+E583+F583+G583+H583</f>
        <v>0</v>
      </c>
      <c r="M583" s="173">
        <f t="shared" ref="M583:M646" si="144">D583+E583+H583</f>
        <v>0</v>
      </c>
    </row>
    <row r="584" spans="1:13" s="140" customFormat="1" ht="18" customHeight="1">
      <c r="A584" s="169">
        <f t="shared" si="140"/>
        <v>7</v>
      </c>
      <c r="B584" s="170">
        <v>2080203</v>
      </c>
      <c r="C584" s="171" t="s">
        <v>271</v>
      </c>
      <c r="D584" s="172">
        <v>155</v>
      </c>
      <c r="E584" s="172">
        <v>101</v>
      </c>
      <c r="F584" s="172">
        <v>101</v>
      </c>
      <c r="G584" s="172">
        <v>0</v>
      </c>
      <c r="H584" s="172">
        <v>129.66</v>
      </c>
      <c r="I584" s="51">
        <f>IFERROR(E584/D584,"")*100</f>
        <v>65.161290322580598</v>
      </c>
      <c r="J584" s="51">
        <f>IFERROR(E584/H584,"")*100</f>
        <v>77.896035785901603</v>
      </c>
      <c r="K584" s="161">
        <f t="shared" si="139"/>
        <v>357</v>
      </c>
      <c r="L584" s="174">
        <f t="shared" si="143"/>
        <v>486.66</v>
      </c>
      <c r="M584" s="173">
        <f t="shared" si="144"/>
        <v>385.66</v>
      </c>
    </row>
    <row r="585" spans="1:13" s="140" customFormat="1" ht="16.5" hidden="1">
      <c r="A585" s="169">
        <f t="shared" si="140"/>
        <v>7</v>
      </c>
      <c r="B585" s="170">
        <v>2080206</v>
      </c>
      <c r="C585" s="171" t="s">
        <v>654</v>
      </c>
      <c r="D585" s="172">
        <v>0</v>
      </c>
      <c r="E585" s="172">
        <v>0</v>
      </c>
      <c r="F585" s="172">
        <v>0</v>
      </c>
      <c r="G585" s="172">
        <v>0</v>
      </c>
      <c r="H585" s="172">
        <v>0</v>
      </c>
      <c r="I585" s="175" t="str">
        <f t="shared" si="141"/>
        <v/>
      </c>
      <c r="J585" s="175" t="str">
        <f t="shared" si="142"/>
        <v/>
      </c>
      <c r="K585" s="161">
        <f t="shared" si="139"/>
        <v>0</v>
      </c>
      <c r="L585" s="174">
        <f t="shared" si="143"/>
        <v>0</v>
      </c>
      <c r="M585" s="173">
        <f t="shared" si="144"/>
        <v>0</v>
      </c>
    </row>
    <row r="586" spans="1:13" s="140" customFormat="1" ht="18" hidden="1" customHeight="1">
      <c r="A586" s="169">
        <f t="shared" si="140"/>
        <v>7</v>
      </c>
      <c r="B586" s="170">
        <v>2080207</v>
      </c>
      <c r="C586" s="171" t="s">
        <v>655</v>
      </c>
      <c r="D586" s="172">
        <v>100</v>
      </c>
      <c r="E586" s="172">
        <v>0</v>
      </c>
      <c r="F586" s="172">
        <v>0</v>
      </c>
      <c r="G586" s="172">
        <v>0</v>
      </c>
      <c r="H586" s="172">
        <v>0</v>
      </c>
      <c r="I586" s="31">
        <f t="shared" si="141"/>
        <v>0</v>
      </c>
      <c r="J586" s="31" t="str">
        <f t="shared" si="142"/>
        <v/>
      </c>
      <c r="K586" s="161">
        <f t="shared" si="139"/>
        <v>100</v>
      </c>
      <c r="L586" s="174">
        <f t="shared" si="143"/>
        <v>100</v>
      </c>
      <c r="M586" s="173">
        <f t="shared" si="144"/>
        <v>100</v>
      </c>
    </row>
    <row r="587" spans="1:13" s="140" customFormat="1" ht="18" customHeight="1">
      <c r="A587" s="169">
        <f t="shared" si="140"/>
        <v>7</v>
      </c>
      <c r="B587" s="170">
        <v>2080208</v>
      </c>
      <c r="C587" s="171" t="s">
        <v>656</v>
      </c>
      <c r="D587" s="172">
        <v>249</v>
      </c>
      <c r="E587" s="172">
        <v>97</v>
      </c>
      <c r="F587" s="172">
        <v>0</v>
      </c>
      <c r="G587" s="172">
        <v>97.100200000000001</v>
      </c>
      <c r="H587" s="172">
        <v>5666.16</v>
      </c>
      <c r="I587" s="51">
        <f t="shared" ref="I587:I588" si="145">IFERROR(E587/D587,"")*100</f>
        <v>38.955823293172699</v>
      </c>
      <c r="J587" s="51">
        <f t="shared" ref="J587:J588" si="146">IFERROR(E587/H587,"")*100</f>
        <v>1.7119177714713301</v>
      </c>
      <c r="K587" s="161">
        <f t="shared" si="139"/>
        <v>443.10019999999997</v>
      </c>
      <c r="L587" s="174">
        <f t="shared" si="143"/>
        <v>6109.2601999999997</v>
      </c>
      <c r="M587" s="173">
        <f t="shared" si="144"/>
        <v>6012.16</v>
      </c>
    </row>
    <row r="588" spans="1:13" s="140" customFormat="1" ht="18" customHeight="1">
      <c r="A588" s="169">
        <f t="shared" si="140"/>
        <v>7</v>
      </c>
      <c r="B588" s="170">
        <v>2080299</v>
      </c>
      <c r="C588" s="171" t="s">
        <v>657</v>
      </c>
      <c r="D588" s="172">
        <v>522</v>
      </c>
      <c r="E588" s="172">
        <v>197</v>
      </c>
      <c r="F588" s="172">
        <v>11.619031</v>
      </c>
      <c r="G588" s="172">
        <v>185.38096899999999</v>
      </c>
      <c r="H588" s="172">
        <v>499.56</v>
      </c>
      <c r="I588" s="51">
        <f t="shared" si="145"/>
        <v>37.739463601532599</v>
      </c>
      <c r="J588" s="51">
        <f t="shared" si="146"/>
        <v>39.434702538233601</v>
      </c>
      <c r="K588" s="161">
        <f t="shared" si="139"/>
        <v>916</v>
      </c>
      <c r="L588" s="174">
        <f t="shared" si="143"/>
        <v>1415.56</v>
      </c>
      <c r="M588" s="173">
        <f t="shared" si="144"/>
        <v>1218.56</v>
      </c>
    </row>
    <row r="589" spans="1:13" s="140" customFormat="1" ht="16.5" hidden="1">
      <c r="A589" s="169">
        <f t="shared" si="140"/>
        <v>5</v>
      </c>
      <c r="B589" s="170">
        <v>20804</v>
      </c>
      <c r="C589" s="171" t="s">
        <v>658</v>
      </c>
      <c r="D589" s="172">
        <v>0</v>
      </c>
      <c r="E589" s="172">
        <v>0</v>
      </c>
      <c r="F589" s="172">
        <v>0</v>
      </c>
      <c r="G589" s="172">
        <v>0</v>
      </c>
      <c r="H589" s="172">
        <v>0</v>
      </c>
      <c r="I589" s="175" t="str">
        <f t="shared" si="141"/>
        <v/>
      </c>
      <c r="J589" s="175" t="str">
        <f t="shared" si="142"/>
        <v/>
      </c>
      <c r="K589" s="161">
        <f t="shared" si="139"/>
        <v>0</v>
      </c>
      <c r="L589" s="174">
        <f t="shared" si="143"/>
        <v>0</v>
      </c>
      <c r="M589" s="173">
        <f t="shared" si="144"/>
        <v>0</v>
      </c>
    </row>
    <row r="590" spans="1:13" s="140" customFormat="1" ht="16.5" hidden="1">
      <c r="A590" s="169">
        <f t="shared" si="140"/>
        <v>7</v>
      </c>
      <c r="B590" s="170">
        <v>2080402</v>
      </c>
      <c r="C590" s="171" t="s">
        <v>659</v>
      </c>
      <c r="D590" s="172">
        <v>0</v>
      </c>
      <c r="E590" s="172">
        <v>0</v>
      </c>
      <c r="F590" s="172">
        <v>0</v>
      </c>
      <c r="G590" s="172">
        <v>0</v>
      </c>
      <c r="H590" s="172">
        <v>0</v>
      </c>
      <c r="I590" s="175" t="str">
        <f t="shared" si="141"/>
        <v/>
      </c>
      <c r="J590" s="175" t="str">
        <f t="shared" si="142"/>
        <v/>
      </c>
      <c r="K590" s="161">
        <f t="shared" si="139"/>
        <v>0</v>
      </c>
      <c r="L590" s="174">
        <f t="shared" si="143"/>
        <v>0</v>
      </c>
      <c r="M590" s="173">
        <f t="shared" si="144"/>
        <v>0</v>
      </c>
    </row>
    <row r="591" spans="1:13" s="140" customFormat="1" ht="18" customHeight="1">
      <c r="A591" s="169">
        <f t="shared" si="140"/>
        <v>5</v>
      </c>
      <c r="B591" s="170">
        <v>20805</v>
      </c>
      <c r="C591" s="171" t="s">
        <v>660</v>
      </c>
      <c r="D591" s="172">
        <v>39513</v>
      </c>
      <c r="E591" s="172">
        <v>35652</v>
      </c>
      <c r="F591" s="172">
        <v>30934.149884999999</v>
      </c>
      <c r="G591" s="172">
        <v>4717.8501150000002</v>
      </c>
      <c r="H591" s="172">
        <v>30595.37</v>
      </c>
      <c r="I591" s="51">
        <f t="shared" ref="I591:I593" si="147">IFERROR(E591/D591,"")*100</f>
        <v>90.228532381747797</v>
      </c>
      <c r="J591" s="51">
        <f t="shared" ref="J591:J593" si="148">IFERROR(E591/H591,"")*100</f>
        <v>116.52743536031799</v>
      </c>
      <c r="K591" s="161">
        <f t="shared" si="139"/>
        <v>110817</v>
      </c>
      <c r="L591" s="174">
        <f t="shared" si="143"/>
        <v>141412.37</v>
      </c>
      <c r="M591" s="173">
        <f t="shared" si="144"/>
        <v>105760.37</v>
      </c>
    </row>
    <row r="592" spans="1:13" s="140" customFormat="1" ht="18" customHeight="1">
      <c r="A592" s="169">
        <f t="shared" si="140"/>
        <v>7</v>
      </c>
      <c r="B592" s="170">
        <v>2080501</v>
      </c>
      <c r="C592" s="171" t="s">
        <v>661</v>
      </c>
      <c r="D592" s="172">
        <v>58</v>
      </c>
      <c r="E592" s="172">
        <v>146</v>
      </c>
      <c r="F592" s="172">
        <v>136.292</v>
      </c>
      <c r="G592" s="172">
        <v>9.7080000000000002</v>
      </c>
      <c r="H592" s="172">
        <v>117.06</v>
      </c>
      <c r="I592" s="51">
        <f t="shared" si="147"/>
        <v>251.72413793103399</v>
      </c>
      <c r="J592" s="51">
        <f t="shared" si="148"/>
        <v>124.722364599351</v>
      </c>
      <c r="K592" s="161">
        <f t="shared" si="139"/>
        <v>350</v>
      </c>
      <c r="L592" s="174">
        <f t="shared" si="143"/>
        <v>467.06</v>
      </c>
      <c r="M592" s="173">
        <f t="shared" si="144"/>
        <v>321.06</v>
      </c>
    </row>
    <row r="593" spans="1:13" s="140" customFormat="1" ht="18" customHeight="1">
      <c r="A593" s="169">
        <f t="shared" si="140"/>
        <v>7</v>
      </c>
      <c r="B593" s="170">
        <v>2080502</v>
      </c>
      <c r="C593" s="171" t="s">
        <v>662</v>
      </c>
      <c r="D593" s="172">
        <v>39</v>
      </c>
      <c r="E593" s="172">
        <v>38</v>
      </c>
      <c r="F593" s="172">
        <v>38</v>
      </c>
      <c r="G593" s="172">
        <v>0</v>
      </c>
      <c r="H593" s="172">
        <v>47.52</v>
      </c>
      <c r="I593" s="51">
        <f t="shared" si="147"/>
        <v>97.435897435897402</v>
      </c>
      <c r="J593" s="51">
        <f t="shared" si="148"/>
        <v>79.966329966329994</v>
      </c>
      <c r="K593" s="161">
        <f t="shared" si="139"/>
        <v>115</v>
      </c>
      <c r="L593" s="174">
        <f t="shared" si="143"/>
        <v>162.52000000000001</v>
      </c>
      <c r="M593" s="173">
        <f t="shared" si="144"/>
        <v>124.52</v>
      </c>
    </row>
    <row r="594" spans="1:13" s="140" customFormat="1" ht="16.5" hidden="1">
      <c r="A594" s="169">
        <f t="shared" si="140"/>
        <v>7</v>
      </c>
      <c r="B594" s="170">
        <v>2080503</v>
      </c>
      <c r="C594" s="171" t="s">
        <v>663</v>
      </c>
      <c r="D594" s="172">
        <v>0</v>
      </c>
      <c r="E594" s="172">
        <v>0</v>
      </c>
      <c r="F594" s="172">
        <v>0</v>
      </c>
      <c r="G594" s="172">
        <v>0</v>
      </c>
      <c r="H594" s="172">
        <v>0</v>
      </c>
      <c r="I594" s="175" t="str">
        <f t="shared" si="141"/>
        <v/>
      </c>
      <c r="J594" s="175" t="str">
        <f t="shared" si="142"/>
        <v/>
      </c>
      <c r="K594" s="161">
        <f t="shared" si="139"/>
        <v>0</v>
      </c>
      <c r="L594" s="174">
        <f t="shared" si="143"/>
        <v>0</v>
      </c>
      <c r="M594" s="173">
        <f t="shared" si="144"/>
        <v>0</v>
      </c>
    </row>
    <row r="595" spans="1:13" s="140" customFormat="1" ht="16.5" hidden="1">
      <c r="A595" s="169">
        <f t="shared" si="140"/>
        <v>7</v>
      </c>
      <c r="B595" s="170">
        <v>2080504</v>
      </c>
      <c r="C595" s="171" t="s">
        <v>664</v>
      </c>
      <c r="D595" s="172">
        <v>0</v>
      </c>
      <c r="E595" s="172">
        <v>0</v>
      </c>
      <c r="F595" s="172">
        <v>0</v>
      </c>
      <c r="G595" s="172">
        <v>0</v>
      </c>
      <c r="H595" s="172">
        <v>0</v>
      </c>
      <c r="I595" s="175" t="str">
        <f t="shared" si="141"/>
        <v/>
      </c>
      <c r="J595" s="175" t="str">
        <f t="shared" si="142"/>
        <v/>
      </c>
      <c r="K595" s="161">
        <f t="shared" si="139"/>
        <v>0</v>
      </c>
      <c r="L595" s="174">
        <f t="shared" si="143"/>
        <v>0</v>
      </c>
      <c r="M595" s="173">
        <f t="shared" si="144"/>
        <v>0</v>
      </c>
    </row>
    <row r="596" spans="1:13" s="140" customFormat="1" ht="18" customHeight="1">
      <c r="A596" s="169">
        <f t="shared" si="140"/>
        <v>7</v>
      </c>
      <c r="B596" s="170">
        <v>2080505</v>
      </c>
      <c r="C596" s="171" t="s">
        <v>665</v>
      </c>
      <c r="D596" s="172">
        <v>20083</v>
      </c>
      <c r="E596" s="172">
        <v>19730</v>
      </c>
      <c r="F596" s="172">
        <v>16805.234586999999</v>
      </c>
      <c r="G596" s="172">
        <v>2924.7654130000001</v>
      </c>
      <c r="H596" s="172">
        <v>20443.07</v>
      </c>
      <c r="I596" s="51">
        <f t="shared" ref="I596:I597" si="149">IFERROR(E596/D596,"")*100</f>
        <v>98.242294477916602</v>
      </c>
      <c r="J596" s="51">
        <f t="shared" ref="J596:J597" si="150">IFERROR(E596/H596,"")*100</f>
        <v>96.511923111352601</v>
      </c>
      <c r="K596" s="161">
        <f t="shared" si="139"/>
        <v>59543</v>
      </c>
      <c r="L596" s="174">
        <f t="shared" si="143"/>
        <v>79986.070000000007</v>
      </c>
      <c r="M596" s="173">
        <f t="shared" si="144"/>
        <v>60256.07</v>
      </c>
    </row>
    <row r="597" spans="1:13" s="140" customFormat="1" ht="18" customHeight="1">
      <c r="A597" s="169">
        <f t="shared" si="140"/>
        <v>7</v>
      </c>
      <c r="B597" s="170">
        <v>2080506</v>
      </c>
      <c r="C597" s="171" t="s">
        <v>666</v>
      </c>
      <c r="D597" s="172">
        <v>10041</v>
      </c>
      <c r="E597" s="172">
        <v>10028</v>
      </c>
      <c r="F597" s="172">
        <v>8535.8203410000006</v>
      </c>
      <c r="G597" s="172">
        <v>1492.1796589999999</v>
      </c>
      <c r="H597" s="172">
        <v>8914.41</v>
      </c>
      <c r="I597" s="51">
        <f t="shared" si="149"/>
        <v>99.870530823623199</v>
      </c>
      <c r="J597" s="51">
        <f t="shared" si="150"/>
        <v>112.49202134521499</v>
      </c>
      <c r="K597" s="161">
        <f t="shared" si="139"/>
        <v>30097</v>
      </c>
      <c r="L597" s="174">
        <f t="shared" si="143"/>
        <v>39011.410000000003</v>
      </c>
      <c r="M597" s="173">
        <f t="shared" si="144"/>
        <v>28983.41</v>
      </c>
    </row>
    <row r="598" spans="1:13" s="140" customFormat="1" ht="16.5" hidden="1">
      <c r="A598" s="169">
        <f t="shared" si="140"/>
        <v>7</v>
      </c>
      <c r="B598" s="170">
        <v>2080507</v>
      </c>
      <c r="C598" s="171" t="s">
        <v>667</v>
      </c>
      <c r="D598" s="172">
        <v>0</v>
      </c>
      <c r="E598" s="172">
        <v>0</v>
      </c>
      <c r="F598" s="172">
        <v>0</v>
      </c>
      <c r="G598" s="172">
        <v>0</v>
      </c>
      <c r="H598" s="172">
        <v>0</v>
      </c>
      <c r="I598" s="175" t="str">
        <f t="shared" si="141"/>
        <v/>
      </c>
      <c r="J598" s="175" t="str">
        <f t="shared" si="142"/>
        <v/>
      </c>
      <c r="K598" s="161">
        <f t="shared" si="139"/>
        <v>0</v>
      </c>
      <c r="L598" s="174">
        <f t="shared" si="143"/>
        <v>0</v>
      </c>
      <c r="M598" s="173">
        <f t="shared" si="144"/>
        <v>0</v>
      </c>
    </row>
    <row r="599" spans="1:13" s="140" customFormat="1" ht="18" customHeight="1">
      <c r="A599" s="169">
        <f t="shared" si="140"/>
        <v>7</v>
      </c>
      <c r="B599" s="170">
        <v>2080599</v>
      </c>
      <c r="C599" s="171" t="s">
        <v>668</v>
      </c>
      <c r="D599" s="172">
        <v>9292</v>
      </c>
      <c r="E599" s="172">
        <v>5710</v>
      </c>
      <c r="F599" s="172">
        <v>5418.8029569999999</v>
      </c>
      <c r="G599" s="172">
        <v>291.19704300000001</v>
      </c>
      <c r="H599" s="172">
        <v>1073.31</v>
      </c>
      <c r="I599" s="51">
        <f>IFERROR(E599/D599,"")*100</f>
        <v>61.450710288420197</v>
      </c>
      <c r="J599" s="51">
        <f>IFERROR(E599/H599,"")*100</f>
        <v>531.99914283850899</v>
      </c>
      <c r="K599" s="161">
        <f t="shared" si="139"/>
        <v>20712</v>
      </c>
      <c r="L599" s="174">
        <f t="shared" si="143"/>
        <v>21785.31</v>
      </c>
      <c r="M599" s="173">
        <f t="shared" si="144"/>
        <v>16075.31</v>
      </c>
    </row>
    <row r="600" spans="1:13" s="140" customFormat="1" ht="16.5" hidden="1">
      <c r="A600" s="169">
        <f t="shared" si="140"/>
        <v>5</v>
      </c>
      <c r="B600" s="170">
        <v>20806</v>
      </c>
      <c r="C600" s="171" t="s">
        <v>669</v>
      </c>
      <c r="D600" s="172">
        <v>0</v>
      </c>
      <c r="E600" s="172">
        <v>0</v>
      </c>
      <c r="F600" s="172">
        <v>0</v>
      </c>
      <c r="G600" s="172">
        <v>0</v>
      </c>
      <c r="H600" s="172">
        <v>0</v>
      </c>
      <c r="I600" s="175" t="str">
        <f t="shared" si="141"/>
        <v/>
      </c>
      <c r="J600" s="175" t="str">
        <f t="shared" si="142"/>
        <v/>
      </c>
      <c r="K600" s="161">
        <f t="shared" si="139"/>
        <v>0</v>
      </c>
      <c r="L600" s="174">
        <f t="shared" si="143"/>
        <v>0</v>
      </c>
      <c r="M600" s="173">
        <f t="shared" si="144"/>
        <v>0</v>
      </c>
    </row>
    <row r="601" spans="1:13" s="140" customFormat="1" ht="16.5" hidden="1">
      <c r="A601" s="169">
        <f t="shared" si="140"/>
        <v>7</v>
      </c>
      <c r="B601" s="170">
        <v>2080601</v>
      </c>
      <c r="C601" s="171" t="s">
        <v>670</v>
      </c>
      <c r="D601" s="172">
        <v>0</v>
      </c>
      <c r="E601" s="172">
        <v>0</v>
      </c>
      <c r="F601" s="172">
        <v>0</v>
      </c>
      <c r="G601" s="172">
        <v>0</v>
      </c>
      <c r="H601" s="172">
        <v>0</v>
      </c>
      <c r="I601" s="175" t="str">
        <f t="shared" si="141"/>
        <v/>
      </c>
      <c r="J601" s="175" t="str">
        <f t="shared" si="142"/>
        <v/>
      </c>
      <c r="K601" s="161">
        <f t="shared" si="139"/>
        <v>0</v>
      </c>
      <c r="L601" s="174">
        <f t="shared" si="143"/>
        <v>0</v>
      </c>
      <c r="M601" s="173">
        <f t="shared" si="144"/>
        <v>0</v>
      </c>
    </row>
    <row r="602" spans="1:13" s="140" customFormat="1" ht="16.5" hidden="1">
      <c r="A602" s="169">
        <f t="shared" si="140"/>
        <v>7</v>
      </c>
      <c r="B602" s="170">
        <v>2080602</v>
      </c>
      <c r="C602" s="171" t="s">
        <v>671</v>
      </c>
      <c r="D602" s="172">
        <v>0</v>
      </c>
      <c r="E602" s="172">
        <v>0</v>
      </c>
      <c r="F602" s="172">
        <v>0</v>
      </c>
      <c r="G602" s="172">
        <v>0</v>
      </c>
      <c r="H602" s="172">
        <v>0</v>
      </c>
      <c r="I602" s="175" t="str">
        <f t="shared" si="141"/>
        <v/>
      </c>
      <c r="J602" s="175" t="str">
        <f t="shared" si="142"/>
        <v/>
      </c>
      <c r="K602" s="161">
        <f t="shared" si="139"/>
        <v>0</v>
      </c>
      <c r="L602" s="174">
        <f t="shared" si="143"/>
        <v>0</v>
      </c>
      <c r="M602" s="173">
        <f t="shared" si="144"/>
        <v>0</v>
      </c>
    </row>
    <row r="603" spans="1:13" s="140" customFormat="1" ht="16.5" hidden="1">
      <c r="A603" s="169">
        <f t="shared" si="140"/>
        <v>7</v>
      </c>
      <c r="B603" s="170">
        <v>2080699</v>
      </c>
      <c r="C603" s="171" t="s">
        <v>672</v>
      </c>
      <c r="D603" s="172">
        <v>0</v>
      </c>
      <c r="E603" s="172">
        <v>0</v>
      </c>
      <c r="F603" s="172">
        <v>0</v>
      </c>
      <c r="G603" s="172">
        <v>0</v>
      </c>
      <c r="H603" s="172">
        <v>0</v>
      </c>
      <c r="I603" s="175" t="str">
        <f t="shared" si="141"/>
        <v/>
      </c>
      <c r="J603" s="175" t="str">
        <f t="shared" si="142"/>
        <v/>
      </c>
      <c r="K603" s="161">
        <f t="shared" si="139"/>
        <v>0</v>
      </c>
      <c r="L603" s="174">
        <f t="shared" si="143"/>
        <v>0</v>
      </c>
      <c r="M603" s="173">
        <f t="shared" si="144"/>
        <v>0</v>
      </c>
    </row>
    <row r="604" spans="1:13" s="140" customFormat="1" ht="18" customHeight="1">
      <c r="A604" s="169">
        <f t="shared" si="140"/>
        <v>5</v>
      </c>
      <c r="B604" s="170">
        <v>20807</v>
      </c>
      <c r="C604" s="171" t="s">
        <v>673</v>
      </c>
      <c r="D604" s="172">
        <v>2300</v>
      </c>
      <c r="E604" s="172">
        <v>4932</v>
      </c>
      <c r="F604" s="172">
        <v>4390.7685549999997</v>
      </c>
      <c r="G604" s="172">
        <v>541.23144500000001</v>
      </c>
      <c r="H604" s="172">
        <v>5</v>
      </c>
      <c r="I604" s="51">
        <f t="shared" ref="I604:I605" si="151">IFERROR(E604/D604,"")*100</f>
        <v>214.434782608696</v>
      </c>
      <c r="J604" s="51">
        <f t="shared" ref="J604" si="152">IFERROR(E604/H604,"")*100</f>
        <v>98640</v>
      </c>
      <c r="K604" s="161">
        <f t="shared" si="139"/>
        <v>12164</v>
      </c>
      <c r="L604" s="174">
        <f t="shared" si="143"/>
        <v>12169</v>
      </c>
      <c r="M604" s="173">
        <f t="shared" si="144"/>
        <v>7237</v>
      </c>
    </row>
    <row r="605" spans="1:13" s="140" customFormat="1" ht="16.5">
      <c r="A605" s="169">
        <f t="shared" si="140"/>
        <v>7</v>
      </c>
      <c r="B605" s="170">
        <v>2080701</v>
      </c>
      <c r="C605" s="171" t="s">
        <v>674</v>
      </c>
      <c r="D605" s="172">
        <v>51</v>
      </c>
      <c r="E605" s="172">
        <v>3404</v>
      </c>
      <c r="F605" s="172">
        <v>3265.6069419999999</v>
      </c>
      <c r="G605" s="172">
        <v>138.393058</v>
      </c>
      <c r="H605" s="172">
        <v>0</v>
      </c>
      <c r="I605" s="51">
        <f t="shared" si="151"/>
        <v>6674.50980392157</v>
      </c>
      <c r="J605" s="51"/>
      <c r="K605" s="161">
        <f t="shared" si="139"/>
        <v>6859</v>
      </c>
      <c r="L605" s="174">
        <f t="shared" si="143"/>
        <v>6859</v>
      </c>
      <c r="M605" s="173">
        <f t="shared" si="144"/>
        <v>3455</v>
      </c>
    </row>
    <row r="606" spans="1:13" s="140" customFormat="1" ht="18" hidden="1" customHeight="1">
      <c r="A606" s="169">
        <f t="shared" si="140"/>
        <v>7</v>
      </c>
      <c r="B606" s="170">
        <v>2080702</v>
      </c>
      <c r="C606" s="171" t="s">
        <v>675</v>
      </c>
      <c r="D606" s="172">
        <v>470</v>
      </c>
      <c r="E606" s="172">
        <v>0</v>
      </c>
      <c r="F606" s="172">
        <v>0</v>
      </c>
      <c r="G606" s="172">
        <v>0</v>
      </c>
      <c r="H606" s="172">
        <v>0</v>
      </c>
      <c r="I606" s="31">
        <f t="shared" si="141"/>
        <v>0</v>
      </c>
      <c r="J606" s="31" t="str">
        <f t="shared" si="142"/>
        <v/>
      </c>
      <c r="K606" s="161">
        <f t="shared" si="139"/>
        <v>470</v>
      </c>
      <c r="L606" s="174">
        <f t="shared" si="143"/>
        <v>470</v>
      </c>
      <c r="M606" s="173">
        <f t="shared" si="144"/>
        <v>470</v>
      </c>
    </row>
    <row r="607" spans="1:13" s="140" customFormat="1" ht="18" customHeight="1">
      <c r="A607" s="169">
        <f t="shared" si="140"/>
        <v>7</v>
      </c>
      <c r="B607" s="170">
        <v>2080704</v>
      </c>
      <c r="C607" s="171" t="s">
        <v>676</v>
      </c>
      <c r="D607" s="172">
        <v>400</v>
      </c>
      <c r="E607" s="172">
        <v>400</v>
      </c>
      <c r="F607" s="172">
        <v>302.12407100000001</v>
      </c>
      <c r="G607" s="172">
        <v>97.875928999999999</v>
      </c>
      <c r="H607" s="172">
        <v>0</v>
      </c>
      <c r="I607" s="51">
        <f t="shared" ref="I607:I608" si="153">IFERROR(E607/D607,"")*100</f>
        <v>100</v>
      </c>
      <c r="J607" s="51"/>
      <c r="K607" s="161">
        <f t="shared" si="139"/>
        <v>1200</v>
      </c>
      <c r="L607" s="174">
        <f t="shared" si="143"/>
        <v>1200</v>
      </c>
      <c r="M607" s="173">
        <f t="shared" si="144"/>
        <v>800</v>
      </c>
    </row>
    <row r="608" spans="1:13" s="140" customFormat="1" ht="18" customHeight="1">
      <c r="A608" s="169">
        <f t="shared" si="140"/>
        <v>7</v>
      </c>
      <c r="B608" s="170">
        <v>2080705</v>
      </c>
      <c r="C608" s="171" t="s">
        <v>677</v>
      </c>
      <c r="D608" s="172">
        <v>800</v>
      </c>
      <c r="E608" s="172">
        <v>1124</v>
      </c>
      <c r="F608" s="172">
        <v>819.03754200000003</v>
      </c>
      <c r="G608" s="172">
        <v>304.96245800000003</v>
      </c>
      <c r="H608" s="172">
        <v>0</v>
      </c>
      <c r="I608" s="51">
        <f t="shared" si="153"/>
        <v>140.5</v>
      </c>
      <c r="J608" s="51"/>
      <c r="K608" s="161">
        <f t="shared" si="139"/>
        <v>3048</v>
      </c>
      <c r="L608" s="174">
        <f t="shared" si="143"/>
        <v>3048</v>
      </c>
      <c r="M608" s="173">
        <f t="shared" si="144"/>
        <v>1924</v>
      </c>
    </row>
    <row r="609" spans="1:13" s="140" customFormat="1" ht="18" hidden="1" customHeight="1">
      <c r="A609" s="169">
        <f t="shared" si="140"/>
        <v>7</v>
      </c>
      <c r="B609" s="170">
        <v>2080709</v>
      </c>
      <c r="C609" s="171" t="s">
        <v>678</v>
      </c>
      <c r="D609" s="172">
        <v>40</v>
      </c>
      <c r="E609" s="172">
        <v>0</v>
      </c>
      <c r="F609" s="172">
        <v>0</v>
      </c>
      <c r="G609" s="172">
        <v>0</v>
      </c>
      <c r="H609" s="172">
        <v>0</v>
      </c>
      <c r="I609" s="31">
        <f t="shared" si="141"/>
        <v>0</v>
      </c>
      <c r="J609" s="31" t="str">
        <f t="shared" si="142"/>
        <v/>
      </c>
      <c r="K609" s="161">
        <f t="shared" si="139"/>
        <v>40</v>
      </c>
      <c r="L609" s="174">
        <f t="shared" si="143"/>
        <v>40</v>
      </c>
      <c r="M609" s="173">
        <f t="shared" si="144"/>
        <v>40</v>
      </c>
    </row>
    <row r="610" spans="1:13" s="140" customFormat="1" ht="16.5" hidden="1">
      <c r="A610" s="169">
        <f t="shared" si="140"/>
        <v>7</v>
      </c>
      <c r="B610" s="170">
        <v>2080711</v>
      </c>
      <c r="C610" s="171" t="s">
        <v>679</v>
      </c>
      <c r="D610" s="172">
        <v>29</v>
      </c>
      <c r="E610" s="172">
        <v>0</v>
      </c>
      <c r="F610" s="172">
        <v>0</v>
      </c>
      <c r="G610" s="172">
        <v>0</v>
      </c>
      <c r="H610" s="172">
        <v>0</v>
      </c>
      <c r="I610" s="175">
        <f t="shared" si="141"/>
        <v>0</v>
      </c>
      <c r="J610" s="175" t="str">
        <f t="shared" si="142"/>
        <v/>
      </c>
      <c r="K610" s="161">
        <f t="shared" si="139"/>
        <v>29</v>
      </c>
      <c r="L610" s="174">
        <f t="shared" si="143"/>
        <v>29</v>
      </c>
      <c r="M610" s="173">
        <f t="shared" si="144"/>
        <v>29</v>
      </c>
    </row>
    <row r="611" spans="1:13" s="140" customFormat="1" ht="16.5" hidden="1">
      <c r="A611" s="169">
        <f t="shared" si="140"/>
        <v>7</v>
      </c>
      <c r="B611" s="170">
        <v>2080712</v>
      </c>
      <c r="C611" s="171" t="s">
        <v>680</v>
      </c>
      <c r="D611" s="172">
        <v>0</v>
      </c>
      <c r="E611" s="172">
        <v>0</v>
      </c>
      <c r="F611" s="172">
        <v>0</v>
      </c>
      <c r="G611" s="172">
        <v>0</v>
      </c>
      <c r="H611" s="172">
        <v>0</v>
      </c>
      <c r="I611" s="175" t="str">
        <f t="shared" si="141"/>
        <v/>
      </c>
      <c r="J611" s="175" t="str">
        <f t="shared" si="142"/>
        <v/>
      </c>
      <c r="K611" s="161">
        <f t="shared" si="139"/>
        <v>0</v>
      </c>
      <c r="L611" s="174">
        <f t="shared" si="143"/>
        <v>0</v>
      </c>
      <c r="M611" s="173">
        <f t="shared" si="144"/>
        <v>0</v>
      </c>
    </row>
    <row r="612" spans="1:13" s="140" customFormat="1" ht="16.5" hidden="1">
      <c r="A612" s="169">
        <f t="shared" si="140"/>
        <v>7</v>
      </c>
      <c r="B612" s="170">
        <v>2080713</v>
      </c>
      <c r="C612" s="171" t="s">
        <v>681</v>
      </c>
      <c r="D612" s="172">
        <v>10</v>
      </c>
      <c r="E612" s="172">
        <v>0</v>
      </c>
      <c r="F612" s="172">
        <v>0</v>
      </c>
      <c r="G612" s="172">
        <v>0</v>
      </c>
      <c r="H612" s="172">
        <v>0</v>
      </c>
      <c r="I612" s="175">
        <f t="shared" si="141"/>
        <v>0</v>
      </c>
      <c r="J612" s="175" t="str">
        <f t="shared" si="142"/>
        <v/>
      </c>
      <c r="K612" s="161">
        <f t="shared" si="139"/>
        <v>10</v>
      </c>
      <c r="L612" s="174">
        <f t="shared" si="143"/>
        <v>10</v>
      </c>
      <c r="M612" s="173">
        <f t="shared" si="144"/>
        <v>10</v>
      </c>
    </row>
    <row r="613" spans="1:13" s="140" customFormat="1" ht="18" customHeight="1">
      <c r="A613" s="169">
        <f t="shared" si="140"/>
        <v>7</v>
      </c>
      <c r="B613" s="170">
        <v>2080799</v>
      </c>
      <c r="C613" s="171" t="s">
        <v>682</v>
      </c>
      <c r="D613" s="172">
        <v>500</v>
      </c>
      <c r="E613" s="172">
        <v>4</v>
      </c>
      <c r="F613" s="172">
        <v>4</v>
      </c>
      <c r="G613" s="172">
        <v>0</v>
      </c>
      <c r="H613" s="172">
        <v>5</v>
      </c>
      <c r="I613" s="51">
        <f t="shared" ref="I613:I617" si="154">IFERROR(E613/D613,"")*100</f>
        <v>0.8</v>
      </c>
      <c r="J613" s="51">
        <f t="shared" ref="J613:J617" si="155">IFERROR(E613/H613,"")*100</f>
        <v>80</v>
      </c>
      <c r="K613" s="161">
        <f t="shared" si="139"/>
        <v>508</v>
      </c>
      <c r="L613" s="174">
        <f t="shared" si="143"/>
        <v>513</v>
      </c>
      <c r="M613" s="173">
        <f t="shared" si="144"/>
        <v>509</v>
      </c>
    </row>
    <row r="614" spans="1:13" s="140" customFormat="1" ht="18" customHeight="1">
      <c r="A614" s="169">
        <f t="shared" si="140"/>
        <v>5</v>
      </c>
      <c r="B614" s="170">
        <v>20808</v>
      </c>
      <c r="C614" s="171" t="s">
        <v>683</v>
      </c>
      <c r="D614" s="172">
        <v>6381</v>
      </c>
      <c r="E614" s="172">
        <v>6285</v>
      </c>
      <c r="F614" s="172">
        <v>203.738301000001</v>
      </c>
      <c r="G614" s="172">
        <v>6081.2616989999997</v>
      </c>
      <c r="H614" s="172">
        <v>4971.93</v>
      </c>
      <c r="I614" s="51">
        <f t="shared" si="154"/>
        <v>98.495533615420797</v>
      </c>
      <c r="J614" s="51">
        <f t="shared" si="155"/>
        <v>126.40966385287</v>
      </c>
      <c r="K614" s="161">
        <f t="shared" si="139"/>
        <v>18951</v>
      </c>
      <c r="L614" s="174">
        <f t="shared" si="143"/>
        <v>23922.93</v>
      </c>
      <c r="M614" s="173">
        <f t="shared" si="144"/>
        <v>17637.93</v>
      </c>
    </row>
    <row r="615" spans="1:13" s="140" customFormat="1" ht="18" customHeight="1">
      <c r="A615" s="169">
        <f t="shared" si="140"/>
        <v>7</v>
      </c>
      <c r="B615" s="170">
        <v>2080801</v>
      </c>
      <c r="C615" s="171" t="s">
        <v>684</v>
      </c>
      <c r="D615" s="172">
        <v>150</v>
      </c>
      <c r="E615" s="172">
        <v>667</v>
      </c>
      <c r="F615" s="172">
        <v>33.375392999999903</v>
      </c>
      <c r="G615" s="172">
        <v>633.62460699999997</v>
      </c>
      <c r="H615" s="172">
        <v>366.33</v>
      </c>
      <c r="I615" s="51">
        <f t="shared" si="154"/>
        <v>444.66666666666703</v>
      </c>
      <c r="J615" s="51">
        <f t="shared" si="155"/>
        <v>182.07627002975499</v>
      </c>
      <c r="K615" s="161">
        <f t="shared" si="139"/>
        <v>1484</v>
      </c>
      <c r="L615" s="174">
        <f t="shared" si="143"/>
        <v>1850.33</v>
      </c>
      <c r="M615" s="173">
        <f t="shared" si="144"/>
        <v>1183.33</v>
      </c>
    </row>
    <row r="616" spans="1:13" s="140" customFormat="1" ht="18" customHeight="1">
      <c r="A616" s="169">
        <f t="shared" si="140"/>
        <v>7</v>
      </c>
      <c r="B616" s="170">
        <v>2080802</v>
      </c>
      <c r="C616" s="171" t="s">
        <v>685</v>
      </c>
      <c r="D616" s="172">
        <v>735</v>
      </c>
      <c r="E616" s="172">
        <v>673</v>
      </c>
      <c r="F616" s="172">
        <v>169.75141600000001</v>
      </c>
      <c r="G616" s="172">
        <v>503.24858399999999</v>
      </c>
      <c r="H616" s="172">
        <v>552.82000000000005</v>
      </c>
      <c r="I616" s="51">
        <f t="shared" si="154"/>
        <v>91.564625850340093</v>
      </c>
      <c r="J616" s="51">
        <f t="shared" si="155"/>
        <v>121.73944502731401</v>
      </c>
      <c r="K616" s="161">
        <f t="shared" si="139"/>
        <v>2081</v>
      </c>
      <c r="L616" s="174">
        <f t="shared" si="143"/>
        <v>2633.82</v>
      </c>
      <c r="M616" s="173">
        <f t="shared" si="144"/>
        <v>1960.82</v>
      </c>
    </row>
    <row r="617" spans="1:13" s="140" customFormat="1" ht="18" customHeight="1">
      <c r="A617" s="169">
        <f t="shared" si="140"/>
        <v>7</v>
      </c>
      <c r="B617" s="170">
        <v>2080803</v>
      </c>
      <c r="C617" s="171" t="s">
        <v>686</v>
      </c>
      <c r="D617" s="172">
        <v>3978</v>
      </c>
      <c r="E617" s="172">
        <v>3712</v>
      </c>
      <c r="F617" s="172">
        <v>0</v>
      </c>
      <c r="G617" s="172">
        <v>3712.0449480000002</v>
      </c>
      <c r="H617" s="172">
        <v>2955.76</v>
      </c>
      <c r="I617" s="51">
        <f t="shared" si="154"/>
        <v>93.313222724987398</v>
      </c>
      <c r="J617" s="51">
        <f t="shared" si="155"/>
        <v>125.58529785909499</v>
      </c>
      <c r="K617" s="161">
        <f t="shared" si="139"/>
        <v>11402.044948000001</v>
      </c>
      <c r="L617" s="174">
        <f t="shared" si="143"/>
        <v>14357.804948000001</v>
      </c>
      <c r="M617" s="173">
        <f t="shared" si="144"/>
        <v>10645.76</v>
      </c>
    </row>
    <row r="618" spans="1:13" s="140" customFormat="1" ht="18" hidden="1" customHeight="1">
      <c r="A618" s="169">
        <f t="shared" si="140"/>
        <v>7</v>
      </c>
      <c r="B618" s="170">
        <v>2080804</v>
      </c>
      <c r="C618" s="171" t="s">
        <v>687</v>
      </c>
      <c r="D618" s="172">
        <v>9</v>
      </c>
      <c r="E618" s="172">
        <v>0</v>
      </c>
      <c r="F618" s="172">
        <v>0</v>
      </c>
      <c r="G618" s="172">
        <v>0</v>
      </c>
      <c r="H618" s="172">
        <v>9.82</v>
      </c>
      <c r="I618" s="31">
        <f t="shared" si="141"/>
        <v>0</v>
      </c>
      <c r="J618" s="31">
        <f t="shared" si="142"/>
        <v>0</v>
      </c>
      <c r="K618" s="161">
        <f t="shared" si="139"/>
        <v>9</v>
      </c>
      <c r="L618" s="174">
        <f t="shared" si="143"/>
        <v>18.82</v>
      </c>
      <c r="M618" s="173">
        <f t="shared" si="144"/>
        <v>18.82</v>
      </c>
    </row>
    <row r="619" spans="1:13" s="140" customFormat="1" ht="18" customHeight="1">
      <c r="A619" s="169">
        <f t="shared" si="140"/>
        <v>7</v>
      </c>
      <c r="B619" s="170">
        <v>2080805</v>
      </c>
      <c r="C619" s="171" t="s">
        <v>688</v>
      </c>
      <c r="D619" s="172">
        <v>564</v>
      </c>
      <c r="E619" s="172">
        <v>593</v>
      </c>
      <c r="F619" s="172">
        <v>0</v>
      </c>
      <c r="G619" s="172">
        <v>592.59804999999994</v>
      </c>
      <c r="H619" s="172">
        <v>518.79</v>
      </c>
      <c r="I619" s="51">
        <f t="shared" ref="I619:I624" si="156">IFERROR(E619/D619,"")*100</f>
        <v>105.141843971631</v>
      </c>
      <c r="J619" s="51">
        <f t="shared" ref="J619:J625" si="157">IFERROR(E619/H619,"")*100</f>
        <v>114.30443917577399</v>
      </c>
      <c r="K619" s="161">
        <f t="shared" si="139"/>
        <v>1749.5980500000001</v>
      </c>
      <c r="L619" s="174">
        <f t="shared" si="143"/>
        <v>2268.38805</v>
      </c>
      <c r="M619" s="173">
        <f t="shared" si="144"/>
        <v>1675.79</v>
      </c>
    </row>
    <row r="620" spans="1:13" s="140" customFormat="1" ht="18" customHeight="1">
      <c r="A620" s="169">
        <f t="shared" si="140"/>
        <v>7</v>
      </c>
      <c r="B620" s="170">
        <v>2080806</v>
      </c>
      <c r="C620" s="171" t="s">
        <v>689</v>
      </c>
      <c r="D620" s="172">
        <v>495</v>
      </c>
      <c r="E620" s="172">
        <v>431</v>
      </c>
      <c r="F620" s="172">
        <v>0</v>
      </c>
      <c r="G620" s="172">
        <v>430.96256</v>
      </c>
      <c r="H620" s="172">
        <v>437.46</v>
      </c>
      <c r="I620" s="51">
        <f t="shared" si="156"/>
        <v>87.070707070707101</v>
      </c>
      <c r="J620" s="51">
        <f t="shared" si="157"/>
        <v>98.523293558268193</v>
      </c>
      <c r="K620" s="161">
        <f t="shared" si="139"/>
        <v>1356.9625599999999</v>
      </c>
      <c r="L620" s="174">
        <f t="shared" si="143"/>
        <v>1794.42256</v>
      </c>
      <c r="M620" s="173">
        <f t="shared" si="144"/>
        <v>1363.46</v>
      </c>
    </row>
    <row r="621" spans="1:13" s="140" customFormat="1" ht="18" customHeight="1">
      <c r="A621" s="169">
        <f t="shared" si="140"/>
        <v>7</v>
      </c>
      <c r="B621" s="170">
        <v>2080899</v>
      </c>
      <c r="C621" s="171" t="s">
        <v>690</v>
      </c>
      <c r="D621" s="172">
        <v>450</v>
      </c>
      <c r="E621" s="172">
        <v>209</v>
      </c>
      <c r="F621" s="172">
        <v>0</v>
      </c>
      <c r="G621" s="172">
        <v>208.78295</v>
      </c>
      <c r="H621" s="172">
        <v>130.94999999999999</v>
      </c>
      <c r="I621" s="51">
        <f t="shared" si="156"/>
        <v>46.4444444444444</v>
      </c>
      <c r="J621" s="51">
        <f t="shared" si="157"/>
        <v>159.60290187094299</v>
      </c>
      <c r="K621" s="161">
        <f t="shared" si="139"/>
        <v>867.78295000000003</v>
      </c>
      <c r="L621" s="174">
        <f t="shared" si="143"/>
        <v>998.73294999999996</v>
      </c>
      <c r="M621" s="173">
        <f t="shared" si="144"/>
        <v>789.95</v>
      </c>
    </row>
    <row r="622" spans="1:13" s="140" customFormat="1" ht="18" customHeight="1">
      <c r="A622" s="169">
        <f t="shared" si="140"/>
        <v>5</v>
      </c>
      <c r="B622" s="170">
        <v>20809</v>
      </c>
      <c r="C622" s="171" t="s">
        <v>691</v>
      </c>
      <c r="D622" s="172">
        <v>1475</v>
      </c>
      <c r="E622" s="172">
        <v>2650</v>
      </c>
      <c r="F622" s="172">
        <v>2650</v>
      </c>
      <c r="G622" s="172">
        <v>0</v>
      </c>
      <c r="H622" s="172">
        <v>758.55</v>
      </c>
      <c r="I622" s="51">
        <f t="shared" si="156"/>
        <v>179.66101694915301</v>
      </c>
      <c r="J622" s="51">
        <f t="shared" si="157"/>
        <v>349.35073495484801</v>
      </c>
      <c r="K622" s="161">
        <f t="shared" si="139"/>
        <v>6775</v>
      </c>
      <c r="L622" s="174">
        <f t="shared" si="143"/>
        <v>7533.55</v>
      </c>
      <c r="M622" s="173">
        <f t="shared" si="144"/>
        <v>4883.55</v>
      </c>
    </row>
    <row r="623" spans="1:13" s="140" customFormat="1" ht="18" customHeight="1">
      <c r="A623" s="169">
        <f t="shared" si="140"/>
        <v>7</v>
      </c>
      <c r="B623" s="170">
        <v>2080901</v>
      </c>
      <c r="C623" s="171" t="s">
        <v>692</v>
      </c>
      <c r="D623" s="172">
        <v>0</v>
      </c>
      <c r="E623" s="172">
        <v>614</v>
      </c>
      <c r="F623" s="172">
        <v>614</v>
      </c>
      <c r="G623" s="172">
        <v>0</v>
      </c>
      <c r="H623" s="172">
        <v>672.55</v>
      </c>
      <c r="I623" s="51"/>
      <c r="J623" s="51">
        <f t="shared" si="157"/>
        <v>91.2943275592893</v>
      </c>
      <c r="K623" s="161">
        <f t="shared" si="139"/>
        <v>1228</v>
      </c>
      <c r="L623" s="174">
        <f t="shared" si="143"/>
        <v>1900.55</v>
      </c>
      <c r="M623" s="173">
        <f t="shared" si="144"/>
        <v>1286.55</v>
      </c>
    </row>
    <row r="624" spans="1:13" s="140" customFormat="1" ht="18" customHeight="1">
      <c r="A624" s="169">
        <f t="shared" si="140"/>
        <v>7</v>
      </c>
      <c r="B624" s="170">
        <v>2080902</v>
      </c>
      <c r="C624" s="171" t="s">
        <v>693</v>
      </c>
      <c r="D624" s="172">
        <v>209</v>
      </c>
      <c r="E624" s="172">
        <v>208</v>
      </c>
      <c r="F624" s="172">
        <v>208</v>
      </c>
      <c r="G624" s="172">
        <v>0</v>
      </c>
      <c r="H624" s="172">
        <v>0</v>
      </c>
      <c r="I624" s="51">
        <f t="shared" si="156"/>
        <v>99.521531100478498</v>
      </c>
      <c r="J624" s="51"/>
      <c r="K624" s="161">
        <f t="shared" si="139"/>
        <v>625</v>
      </c>
      <c r="L624" s="174">
        <f t="shared" si="143"/>
        <v>625</v>
      </c>
      <c r="M624" s="173">
        <f t="shared" si="144"/>
        <v>417</v>
      </c>
    </row>
    <row r="625" spans="1:13" s="140" customFormat="1" ht="18" customHeight="1">
      <c r="A625" s="169">
        <f t="shared" si="140"/>
        <v>7</v>
      </c>
      <c r="B625" s="170">
        <v>2080903</v>
      </c>
      <c r="C625" s="171" t="s">
        <v>694</v>
      </c>
      <c r="D625" s="172">
        <v>0</v>
      </c>
      <c r="E625" s="172">
        <v>18</v>
      </c>
      <c r="F625" s="172">
        <v>18</v>
      </c>
      <c r="G625" s="172">
        <v>0</v>
      </c>
      <c r="H625" s="172">
        <v>6</v>
      </c>
      <c r="I625" s="51"/>
      <c r="J625" s="51">
        <f t="shared" si="157"/>
        <v>300</v>
      </c>
      <c r="K625" s="161">
        <f t="shared" si="139"/>
        <v>36</v>
      </c>
      <c r="L625" s="174">
        <f t="shared" si="143"/>
        <v>42</v>
      </c>
      <c r="M625" s="173">
        <f t="shared" si="144"/>
        <v>24</v>
      </c>
    </row>
    <row r="626" spans="1:13" s="140" customFormat="1" ht="18" hidden="1" customHeight="1">
      <c r="A626" s="169">
        <f t="shared" si="140"/>
        <v>7</v>
      </c>
      <c r="B626" s="170">
        <v>2080904</v>
      </c>
      <c r="C626" s="171" t="s">
        <v>695</v>
      </c>
      <c r="D626" s="172">
        <v>0</v>
      </c>
      <c r="E626" s="172">
        <v>0</v>
      </c>
      <c r="F626" s="172">
        <v>0</v>
      </c>
      <c r="G626" s="172">
        <v>0</v>
      </c>
      <c r="H626" s="172">
        <v>78</v>
      </c>
      <c r="I626" s="31" t="str">
        <f t="shared" si="141"/>
        <v/>
      </c>
      <c r="J626" s="31">
        <f t="shared" si="142"/>
        <v>0</v>
      </c>
      <c r="K626" s="161">
        <f t="shared" si="139"/>
        <v>0</v>
      </c>
      <c r="L626" s="174">
        <f t="shared" si="143"/>
        <v>78</v>
      </c>
      <c r="M626" s="173">
        <f t="shared" si="144"/>
        <v>78</v>
      </c>
    </row>
    <row r="627" spans="1:13" s="140" customFormat="1" ht="18" hidden="1" customHeight="1">
      <c r="A627" s="169">
        <f t="shared" si="140"/>
        <v>7</v>
      </c>
      <c r="B627" s="170">
        <v>2080905</v>
      </c>
      <c r="C627" s="171" t="s">
        <v>696</v>
      </c>
      <c r="D627" s="172">
        <v>0</v>
      </c>
      <c r="E627" s="172">
        <v>0</v>
      </c>
      <c r="F627" s="172">
        <v>0</v>
      </c>
      <c r="G627" s="172">
        <v>0</v>
      </c>
      <c r="H627" s="172">
        <v>2</v>
      </c>
      <c r="I627" s="31" t="str">
        <f t="shared" si="141"/>
        <v/>
      </c>
      <c r="J627" s="31">
        <f t="shared" si="142"/>
        <v>0</v>
      </c>
      <c r="K627" s="161">
        <f t="shared" si="139"/>
        <v>0</v>
      </c>
      <c r="L627" s="174">
        <f t="shared" si="143"/>
        <v>2</v>
      </c>
      <c r="M627" s="173">
        <f t="shared" si="144"/>
        <v>2</v>
      </c>
    </row>
    <row r="628" spans="1:13" s="140" customFormat="1" ht="16.5">
      <c r="A628" s="169">
        <f t="shared" si="140"/>
        <v>7</v>
      </c>
      <c r="B628" s="170">
        <v>2080999</v>
      </c>
      <c r="C628" s="171" t="s">
        <v>697</v>
      </c>
      <c r="D628" s="172">
        <v>1266</v>
      </c>
      <c r="E628" s="172">
        <v>1810</v>
      </c>
      <c r="F628" s="172">
        <v>1810</v>
      </c>
      <c r="G628" s="172">
        <v>0</v>
      </c>
      <c r="H628" s="172">
        <v>0</v>
      </c>
      <c r="I628" s="51">
        <f t="shared" ref="I628:I631" si="158">IFERROR(E628/D628,"")*100</f>
        <v>142.969984202212</v>
      </c>
      <c r="J628" s="51"/>
      <c r="K628" s="161">
        <f t="shared" si="139"/>
        <v>4886</v>
      </c>
      <c r="L628" s="174">
        <f t="shared" si="143"/>
        <v>4886</v>
      </c>
      <c r="M628" s="173">
        <f t="shared" si="144"/>
        <v>3076</v>
      </c>
    </row>
    <row r="629" spans="1:13" s="140" customFormat="1" ht="18" customHeight="1">
      <c r="A629" s="169">
        <f t="shared" si="140"/>
        <v>5</v>
      </c>
      <c r="B629" s="170">
        <v>20810</v>
      </c>
      <c r="C629" s="171" t="s">
        <v>698</v>
      </c>
      <c r="D629" s="172">
        <v>2954</v>
      </c>
      <c r="E629" s="172">
        <v>3754</v>
      </c>
      <c r="F629" s="172">
        <v>2563.1238979999998</v>
      </c>
      <c r="G629" s="172">
        <v>1190.8761019999999</v>
      </c>
      <c r="H629" s="172">
        <v>1182.72</v>
      </c>
      <c r="I629" s="51">
        <f t="shared" si="158"/>
        <v>127.08192281652001</v>
      </c>
      <c r="J629" s="51">
        <f t="shared" ref="J629:J631" si="159">IFERROR(E629/H629,"")*100</f>
        <v>317.40395021645003</v>
      </c>
      <c r="K629" s="161">
        <f t="shared" si="139"/>
        <v>10462</v>
      </c>
      <c r="L629" s="174">
        <f t="shared" si="143"/>
        <v>11644.72</v>
      </c>
      <c r="M629" s="173">
        <f t="shared" si="144"/>
        <v>7890.72</v>
      </c>
    </row>
    <row r="630" spans="1:13" s="140" customFormat="1" ht="18" customHeight="1">
      <c r="A630" s="169">
        <f t="shared" si="140"/>
        <v>7</v>
      </c>
      <c r="B630" s="170">
        <v>2081001</v>
      </c>
      <c r="C630" s="171" t="s">
        <v>699</v>
      </c>
      <c r="D630" s="172">
        <v>722</v>
      </c>
      <c r="E630" s="172">
        <v>367</v>
      </c>
      <c r="F630" s="172">
        <v>0</v>
      </c>
      <c r="G630" s="172">
        <v>366.92493000000002</v>
      </c>
      <c r="H630" s="172">
        <v>277.29000000000002</v>
      </c>
      <c r="I630" s="51">
        <f t="shared" si="158"/>
        <v>50.831024930747901</v>
      </c>
      <c r="J630" s="51">
        <f t="shared" si="159"/>
        <v>132.35241083342299</v>
      </c>
      <c r="K630" s="161">
        <f t="shared" si="139"/>
        <v>1455.9249299999999</v>
      </c>
      <c r="L630" s="174">
        <f t="shared" si="143"/>
        <v>1733.2149300000001</v>
      </c>
      <c r="M630" s="173">
        <f t="shared" si="144"/>
        <v>1366.29</v>
      </c>
    </row>
    <row r="631" spans="1:13" s="140" customFormat="1" ht="18" customHeight="1">
      <c r="A631" s="169">
        <f t="shared" si="140"/>
        <v>7</v>
      </c>
      <c r="B631" s="170">
        <v>2081002</v>
      </c>
      <c r="C631" s="171" t="s">
        <v>700</v>
      </c>
      <c r="D631" s="172">
        <v>884</v>
      </c>
      <c r="E631" s="172">
        <v>522</v>
      </c>
      <c r="F631" s="172">
        <v>0</v>
      </c>
      <c r="G631" s="172">
        <v>522.04070000000002</v>
      </c>
      <c r="H631" s="172">
        <v>587.47</v>
      </c>
      <c r="I631" s="51">
        <f t="shared" si="158"/>
        <v>59.049773755656098</v>
      </c>
      <c r="J631" s="51">
        <f t="shared" si="159"/>
        <v>88.855601137079304</v>
      </c>
      <c r="K631" s="161">
        <f t="shared" si="139"/>
        <v>1928.0407</v>
      </c>
      <c r="L631" s="174">
        <f t="shared" si="143"/>
        <v>2515.5106999999998</v>
      </c>
      <c r="M631" s="173">
        <f t="shared" si="144"/>
        <v>1993.47</v>
      </c>
    </row>
    <row r="632" spans="1:13" s="140" customFormat="1" ht="16.5" hidden="1">
      <c r="A632" s="169">
        <f t="shared" si="140"/>
        <v>7</v>
      </c>
      <c r="B632" s="170">
        <v>2081003</v>
      </c>
      <c r="C632" s="171" t="s">
        <v>701</v>
      </c>
      <c r="D632" s="172">
        <v>0</v>
      </c>
      <c r="E632" s="172">
        <v>0</v>
      </c>
      <c r="F632" s="172">
        <v>0</v>
      </c>
      <c r="G632" s="172">
        <v>0</v>
      </c>
      <c r="H632" s="172">
        <v>0</v>
      </c>
      <c r="I632" s="175" t="str">
        <f t="shared" si="141"/>
        <v/>
      </c>
      <c r="J632" s="175" t="str">
        <f t="shared" si="142"/>
        <v/>
      </c>
      <c r="K632" s="161">
        <f t="shared" si="139"/>
        <v>0</v>
      </c>
      <c r="L632" s="174">
        <f t="shared" si="143"/>
        <v>0</v>
      </c>
      <c r="M632" s="173">
        <f t="shared" si="144"/>
        <v>0</v>
      </c>
    </row>
    <row r="633" spans="1:13" s="140" customFormat="1" ht="18" customHeight="1">
      <c r="A633" s="169">
        <f t="shared" si="140"/>
        <v>7</v>
      </c>
      <c r="B633" s="170">
        <v>2081004</v>
      </c>
      <c r="C633" s="171" t="s">
        <v>702</v>
      </c>
      <c r="D633" s="172">
        <v>781</v>
      </c>
      <c r="E633" s="172">
        <v>2508</v>
      </c>
      <c r="F633" s="172">
        <v>2468.8000000000002</v>
      </c>
      <c r="G633" s="172">
        <v>39.200000000000003</v>
      </c>
      <c r="H633" s="172">
        <v>317.91000000000003</v>
      </c>
      <c r="I633" s="51">
        <f t="shared" ref="I633:I634" si="160">IFERROR(E633/D633,"")*100</f>
        <v>321.12676056338</v>
      </c>
      <c r="J633" s="51">
        <f t="shared" ref="J633:J634" si="161">IFERROR(E633/H633,"")*100</f>
        <v>788.90251958101305</v>
      </c>
      <c r="K633" s="161">
        <f t="shared" si="139"/>
        <v>5797</v>
      </c>
      <c r="L633" s="174">
        <f t="shared" si="143"/>
        <v>6114.91</v>
      </c>
      <c r="M633" s="173">
        <f t="shared" si="144"/>
        <v>3606.91</v>
      </c>
    </row>
    <row r="634" spans="1:13" s="140" customFormat="1" ht="18" customHeight="1">
      <c r="A634" s="169">
        <f t="shared" si="140"/>
        <v>7</v>
      </c>
      <c r="B634" s="170">
        <v>2081005</v>
      </c>
      <c r="C634" s="171" t="s">
        <v>703</v>
      </c>
      <c r="D634" s="172">
        <v>367</v>
      </c>
      <c r="E634" s="172">
        <v>357</v>
      </c>
      <c r="F634" s="172">
        <v>94.289528000000004</v>
      </c>
      <c r="G634" s="172">
        <v>262.71047199999998</v>
      </c>
      <c r="H634" s="172">
        <v>0.05</v>
      </c>
      <c r="I634" s="51">
        <f t="shared" si="160"/>
        <v>97.275204359672998</v>
      </c>
      <c r="J634" s="51">
        <f t="shared" si="161"/>
        <v>714000</v>
      </c>
      <c r="K634" s="161">
        <f t="shared" si="139"/>
        <v>1081</v>
      </c>
      <c r="L634" s="174">
        <f t="shared" si="143"/>
        <v>1081.05</v>
      </c>
      <c r="M634" s="173">
        <f t="shared" si="144"/>
        <v>724.05</v>
      </c>
    </row>
    <row r="635" spans="1:13" s="140" customFormat="1" ht="18" hidden="1" customHeight="1">
      <c r="A635" s="169">
        <f t="shared" si="140"/>
        <v>7</v>
      </c>
      <c r="B635" s="170">
        <v>2081099</v>
      </c>
      <c r="C635" s="171" t="s">
        <v>704</v>
      </c>
      <c r="D635" s="172">
        <v>0</v>
      </c>
      <c r="E635" s="172">
        <v>0</v>
      </c>
      <c r="F635" s="172">
        <v>0</v>
      </c>
      <c r="G635" s="172">
        <v>0</v>
      </c>
      <c r="H635" s="172">
        <v>0</v>
      </c>
      <c r="I635" s="31" t="str">
        <f t="shared" si="141"/>
        <v/>
      </c>
      <c r="J635" s="31" t="str">
        <f t="shared" si="142"/>
        <v/>
      </c>
      <c r="K635" s="161">
        <f t="shared" si="139"/>
        <v>0</v>
      </c>
      <c r="L635" s="174">
        <f t="shared" si="143"/>
        <v>0</v>
      </c>
      <c r="M635" s="173">
        <f t="shared" si="144"/>
        <v>0</v>
      </c>
    </row>
    <row r="636" spans="1:13" s="140" customFormat="1" ht="18" customHeight="1">
      <c r="A636" s="169">
        <f t="shared" si="140"/>
        <v>5</v>
      </c>
      <c r="B636" s="170">
        <v>20811</v>
      </c>
      <c r="C636" s="171" t="s">
        <v>705</v>
      </c>
      <c r="D636" s="172">
        <v>3024</v>
      </c>
      <c r="E636" s="172">
        <v>2430</v>
      </c>
      <c r="F636" s="172">
        <v>999.95753999999999</v>
      </c>
      <c r="G636" s="172">
        <v>1430.0424599999999</v>
      </c>
      <c r="H636" s="172">
        <v>2094.5700000000002</v>
      </c>
      <c r="I636" s="51">
        <f t="shared" ref="I636:I641" si="162">IFERROR(E636/D636,"")*100</f>
        <v>80.357142857142904</v>
      </c>
      <c r="J636" s="51">
        <f t="shared" ref="J636:J641" si="163">IFERROR(E636/H636,"")*100</f>
        <v>116.01426545782699</v>
      </c>
      <c r="K636" s="161">
        <f t="shared" si="139"/>
        <v>7884</v>
      </c>
      <c r="L636" s="174">
        <f t="shared" si="143"/>
        <v>9978.57</v>
      </c>
      <c r="M636" s="173">
        <f t="shared" si="144"/>
        <v>7548.57</v>
      </c>
    </row>
    <row r="637" spans="1:13" s="140" customFormat="1" ht="18" customHeight="1">
      <c r="A637" s="169">
        <f t="shared" si="140"/>
        <v>7</v>
      </c>
      <c r="B637" s="170">
        <v>2081101</v>
      </c>
      <c r="C637" s="171" t="s">
        <v>254</v>
      </c>
      <c r="D637" s="172">
        <v>94</v>
      </c>
      <c r="E637" s="172">
        <v>53</v>
      </c>
      <c r="F637" s="172">
        <v>53</v>
      </c>
      <c r="G637" s="172">
        <v>0</v>
      </c>
      <c r="H637" s="172">
        <v>73.03</v>
      </c>
      <c r="I637" s="51">
        <f t="shared" si="162"/>
        <v>56.3829787234042</v>
      </c>
      <c r="J637" s="51">
        <f t="shared" si="163"/>
        <v>72.572915240312199</v>
      </c>
      <c r="K637" s="161">
        <f t="shared" si="139"/>
        <v>200</v>
      </c>
      <c r="L637" s="174">
        <f t="shared" si="143"/>
        <v>273.02999999999997</v>
      </c>
      <c r="M637" s="173">
        <f t="shared" si="144"/>
        <v>220.03</v>
      </c>
    </row>
    <row r="638" spans="1:13" s="140" customFormat="1" ht="18" customHeight="1">
      <c r="A638" s="169">
        <f t="shared" si="140"/>
        <v>7</v>
      </c>
      <c r="B638" s="170">
        <v>2081102</v>
      </c>
      <c r="C638" s="171" t="s">
        <v>255</v>
      </c>
      <c r="D638" s="172">
        <v>45</v>
      </c>
      <c r="E638" s="172">
        <v>39</v>
      </c>
      <c r="F638" s="172">
        <v>20.2913</v>
      </c>
      <c r="G638" s="172">
        <v>18.7087</v>
      </c>
      <c r="H638" s="172">
        <v>11.13</v>
      </c>
      <c r="I638" s="51">
        <f t="shared" si="162"/>
        <v>86.6666666666667</v>
      </c>
      <c r="J638" s="51">
        <f t="shared" si="163"/>
        <v>350.404312668464</v>
      </c>
      <c r="K638" s="161">
        <f t="shared" si="139"/>
        <v>123</v>
      </c>
      <c r="L638" s="174">
        <f t="shared" si="143"/>
        <v>134.13</v>
      </c>
      <c r="M638" s="173">
        <f t="shared" si="144"/>
        <v>95.13</v>
      </c>
    </row>
    <row r="639" spans="1:13" s="140" customFormat="1" ht="18" customHeight="1">
      <c r="A639" s="169">
        <f t="shared" si="140"/>
        <v>7</v>
      </c>
      <c r="B639" s="170">
        <v>2081103</v>
      </c>
      <c r="C639" s="171" t="s">
        <v>271</v>
      </c>
      <c r="D639" s="172">
        <v>78</v>
      </c>
      <c r="E639" s="172">
        <v>45</v>
      </c>
      <c r="F639" s="172">
        <v>45</v>
      </c>
      <c r="G639" s="172">
        <v>0</v>
      </c>
      <c r="H639" s="172">
        <v>47.55</v>
      </c>
      <c r="I639" s="51">
        <f t="shared" si="162"/>
        <v>57.692307692307701</v>
      </c>
      <c r="J639" s="51">
        <f t="shared" si="163"/>
        <v>94.637223974763401</v>
      </c>
      <c r="K639" s="161">
        <f t="shared" si="139"/>
        <v>168</v>
      </c>
      <c r="L639" s="174">
        <f t="shared" si="143"/>
        <v>215.55</v>
      </c>
      <c r="M639" s="173">
        <f t="shared" si="144"/>
        <v>170.55</v>
      </c>
    </row>
    <row r="640" spans="1:13" s="140" customFormat="1" ht="18" customHeight="1">
      <c r="A640" s="169">
        <f t="shared" si="140"/>
        <v>7</v>
      </c>
      <c r="B640" s="170">
        <v>2081104</v>
      </c>
      <c r="C640" s="171" t="s">
        <v>706</v>
      </c>
      <c r="D640" s="172">
        <v>357</v>
      </c>
      <c r="E640" s="172">
        <v>85</v>
      </c>
      <c r="F640" s="172">
        <v>82.468800000000002</v>
      </c>
      <c r="G640" s="172">
        <v>2.5312000000000001</v>
      </c>
      <c r="H640" s="172">
        <v>126.02</v>
      </c>
      <c r="I640" s="51">
        <f t="shared" si="162"/>
        <v>23.8095238095238</v>
      </c>
      <c r="J640" s="51">
        <f t="shared" si="163"/>
        <v>67.449611172829705</v>
      </c>
      <c r="K640" s="161">
        <f t="shared" si="139"/>
        <v>527</v>
      </c>
      <c r="L640" s="174">
        <f t="shared" si="143"/>
        <v>653.02</v>
      </c>
      <c r="M640" s="173">
        <f t="shared" si="144"/>
        <v>568.02</v>
      </c>
    </row>
    <row r="641" spans="1:13" s="140" customFormat="1" ht="18" customHeight="1">
      <c r="A641" s="169">
        <f t="shared" si="140"/>
        <v>7</v>
      </c>
      <c r="B641" s="170">
        <v>2081105</v>
      </c>
      <c r="C641" s="171" t="s">
        <v>707</v>
      </c>
      <c r="D641" s="172">
        <v>330</v>
      </c>
      <c r="E641" s="172">
        <v>250</v>
      </c>
      <c r="F641" s="172">
        <v>113.5368</v>
      </c>
      <c r="G641" s="172">
        <v>136.4632</v>
      </c>
      <c r="H641" s="172">
        <v>591.16</v>
      </c>
      <c r="I641" s="51">
        <f t="shared" si="162"/>
        <v>75.757575757575793</v>
      </c>
      <c r="J641" s="51">
        <f t="shared" si="163"/>
        <v>42.289735435415103</v>
      </c>
      <c r="K641" s="161">
        <f t="shared" si="139"/>
        <v>830</v>
      </c>
      <c r="L641" s="174">
        <f t="shared" si="143"/>
        <v>1421.16</v>
      </c>
      <c r="M641" s="173">
        <f t="shared" si="144"/>
        <v>1171.1600000000001</v>
      </c>
    </row>
    <row r="642" spans="1:13" s="140" customFormat="1" ht="18" hidden="1" customHeight="1">
      <c r="A642" s="169">
        <f t="shared" si="140"/>
        <v>7</v>
      </c>
      <c r="B642" s="170">
        <v>2081106</v>
      </c>
      <c r="C642" s="171" t="s">
        <v>708</v>
      </c>
      <c r="D642" s="172">
        <v>28</v>
      </c>
      <c r="E642" s="172">
        <v>0</v>
      </c>
      <c r="F642" s="172">
        <v>0</v>
      </c>
      <c r="G642" s="172">
        <v>0</v>
      </c>
      <c r="H642" s="172">
        <v>9</v>
      </c>
      <c r="I642" s="31">
        <f t="shared" si="141"/>
        <v>0</v>
      </c>
      <c r="J642" s="31">
        <f t="shared" si="142"/>
        <v>0</v>
      </c>
      <c r="K642" s="161">
        <f t="shared" si="139"/>
        <v>28</v>
      </c>
      <c r="L642" s="174">
        <f t="shared" si="143"/>
        <v>37</v>
      </c>
      <c r="M642" s="173">
        <f t="shared" si="144"/>
        <v>37</v>
      </c>
    </row>
    <row r="643" spans="1:13" s="140" customFormat="1" ht="18" customHeight="1">
      <c r="A643" s="169">
        <f t="shared" si="140"/>
        <v>7</v>
      </c>
      <c r="B643" s="170">
        <v>2081107</v>
      </c>
      <c r="C643" s="171" t="s">
        <v>709</v>
      </c>
      <c r="D643" s="172">
        <v>1211</v>
      </c>
      <c r="E643" s="172">
        <v>1188</v>
      </c>
      <c r="F643" s="172">
        <v>0</v>
      </c>
      <c r="G643" s="172">
        <v>1188.30836</v>
      </c>
      <c r="H643" s="172">
        <v>836.07</v>
      </c>
      <c r="I643" s="51">
        <f t="shared" ref="I643:I646" si="164">IFERROR(E643/D643,"")*100</f>
        <v>98.100743187448401</v>
      </c>
      <c r="J643" s="51">
        <f t="shared" ref="J643:J646" si="165">IFERROR(E643/H643,"")*100</f>
        <v>142.09336538806599</v>
      </c>
      <c r="K643" s="161">
        <f t="shared" si="139"/>
        <v>3587.30836</v>
      </c>
      <c r="L643" s="174">
        <f t="shared" si="143"/>
        <v>4423.3783599999997</v>
      </c>
      <c r="M643" s="173">
        <f t="shared" si="144"/>
        <v>3235.07</v>
      </c>
    </row>
    <row r="644" spans="1:13" s="140" customFormat="1" ht="18" customHeight="1">
      <c r="A644" s="169">
        <f t="shared" si="140"/>
        <v>7</v>
      </c>
      <c r="B644" s="170">
        <v>2081199</v>
      </c>
      <c r="C644" s="171" t="s">
        <v>710</v>
      </c>
      <c r="D644" s="172">
        <v>881</v>
      </c>
      <c r="E644" s="172">
        <v>770</v>
      </c>
      <c r="F644" s="172">
        <v>685.96900000000005</v>
      </c>
      <c r="G644" s="172">
        <v>84.031000000000006</v>
      </c>
      <c r="H644" s="172">
        <v>400.61</v>
      </c>
      <c r="I644" s="51">
        <f t="shared" si="164"/>
        <v>87.400681044267898</v>
      </c>
      <c r="J644" s="51">
        <f t="shared" si="165"/>
        <v>192.20688450113599</v>
      </c>
      <c r="K644" s="161">
        <f t="shared" si="139"/>
        <v>2421</v>
      </c>
      <c r="L644" s="174">
        <f t="shared" si="143"/>
        <v>2821.61</v>
      </c>
      <c r="M644" s="173">
        <f t="shared" si="144"/>
        <v>2051.61</v>
      </c>
    </row>
    <row r="645" spans="1:13" s="140" customFormat="1" ht="18" customHeight="1">
      <c r="A645" s="169">
        <f t="shared" si="140"/>
        <v>5</v>
      </c>
      <c r="B645" s="170">
        <v>20816</v>
      </c>
      <c r="C645" s="171" t="s">
        <v>711</v>
      </c>
      <c r="D645" s="172">
        <v>62</v>
      </c>
      <c r="E645" s="172">
        <v>41</v>
      </c>
      <c r="F645" s="172">
        <v>41</v>
      </c>
      <c r="G645" s="172">
        <v>0</v>
      </c>
      <c r="H645" s="172">
        <v>49.78</v>
      </c>
      <c r="I645" s="51">
        <f t="shared" si="164"/>
        <v>66.129032258064498</v>
      </c>
      <c r="J645" s="51">
        <f t="shared" si="165"/>
        <v>82.362394535958202</v>
      </c>
      <c r="K645" s="161">
        <f t="shared" si="139"/>
        <v>144</v>
      </c>
      <c r="L645" s="174">
        <f t="shared" si="143"/>
        <v>193.78</v>
      </c>
      <c r="M645" s="173">
        <f t="shared" si="144"/>
        <v>152.78</v>
      </c>
    </row>
    <row r="646" spans="1:13" s="140" customFormat="1" ht="18" customHeight="1">
      <c r="A646" s="169">
        <f t="shared" si="140"/>
        <v>7</v>
      </c>
      <c r="B646" s="170">
        <v>2081601</v>
      </c>
      <c r="C646" s="171" t="s">
        <v>254</v>
      </c>
      <c r="D646" s="172">
        <v>62</v>
      </c>
      <c r="E646" s="172">
        <v>41</v>
      </c>
      <c r="F646" s="172">
        <v>41</v>
      </c>
      <c r="G646" s="172">
        <v>0</v>
      </c>
      <c r="H646" s="172">
        <v>49.78</v>
      </c>
      <c r="I646" s="51">
        <f t="shared" si="164"/>
        <v>66.129032258064498</v>
      </c>
      <c r="J646" s="51">
        <f t="shared" si="165"/>
        <v>82.362394535958202</v>
      </c>
      <c r="K646" s="161">
        <f t="shared" ref="K646:K709" si="166">D646+E646+F646+G646</f>
        <v>144</v>
      </c>
      <c r="L646" s="174">
        <f t="shared" si="143"/>
        <v>193.78</v>
      </c>
      <c r="M646" s="173">
        <f t="shared" si="144"/>
        <v>152.78</v>
      </c>
    </row>
    <row r="647" spans="1:13" s="140" customFormat="1" ht="18" hidden="1" customHeight="1">
      <c r="A647" s="169">
        <f t="shared" ref="A647:A710" si="167">LEN(B647)</f>
        <v>7</v>
      </c>
      <c r="B647" s="170">
        <v>2081602</v>
      </c>
      <c r="C647" s="171" t="s">
        <v>255</v>
      </c>
      <c r="D647" s="172">
        <v>0</v>
      </c>
      <c r="E647" s="172">
        <v>0</v>
      </c>
      <c r="F647" s="172">
        <v>0</v>
      </c>
      <c r="G647" s="172">
        <v>0</v>
      </c>
      <c r="H647" s="172">
        <v>0</v>
      </c>
      <c r="I647" s="31" t="str">
        <f t="shared" ref="I647:I701" si="168">IFERROR(E647/D647,"")</f>
        <v/>
      </c>
      <c r="J647" s="31" t="str">
        <f t="shared" ref="J647:J701" si="169">IFERROR(E647/H647,"")</f>
        <v/>
      </c>
      <c r="K647" s="161">
        <f t="shared" si="166"/>
        <v>0</v>
      </c>
      <c r="L647" s="174">
        <f t="shared" ref="L647:L710" si="170">D647+E647+F647+G647+H647</f>
        <v>0</v>
      </c>
      <c r="M647" s="173">
        <f t="shared" ref="M647:M710" si="171">D647+E647+H647</f>
        <v>0</v>
      </c>
    </row>
    <row r="648" spans="1:13" s="140" customFormat="1" ht="16.5" hidden="1">
      <c r="A648" s="169">
        <f t="shared" si="167"/>
        <v>7</v>
      </c>
      <c r="B648" s="170">
        <v>2081603</v>
      </c>
      <c r="C648" s="171" t="s">
        <v>256</v>
      </c>
      <c r="D648" s="172">
        <v>0</v>
      </c>
      <c r="E648" s="172">
        <v>0</v>
      </c>
      <c r="F648" s="172">
        <v>0</v>
      </c>
      <c r="G648" s="172">
        <v>0</v>
      </c>
      <c r="H648" s="172">
        <v>0</v>
      </c>
      <c r="I648" s="175" t="str">
        <f t="shared" si="168"/>
        <v/>
      </c>
      <c r="J648" s="175" t="str">
        <f t="shared" si="169"/>
        <v/>
      </c>
      <c r="K648" s="161">
        <f t="shared" si="166"/>
        <v>0</v>
      </c>
      <c r="L648" s="174">
        <f t="shared" si="170"/>
        <v>0</v>
      </c>
      <c r="M648" s="173">
        <f t="shared" si="171"/>
        <v>0</v>
      </c>
    </row>
    <row r="649" spans="1:13" s="140" customFormat="1" ht="16.5" hidden="1">
      <c r="A649" s="169">
        <f t="shared" si="167"/>
        <v>7</v>
      </c>
      <c r="B649" s="170">
        <v>2081699</v>
      </c>
      <c r="C649" s="171" t="s">
        <v>712</v>
      </c>
      <c r="D649" s="172">
        <v>0</v>
      </c>
      <c r="E649" s="172">
        <v>0</v>
      </c>
      <c r="F649" s="172">
        <v>0</v>
      </c>
      <c r="G649" s="172">
        <v>0</v>
      </c>
      <c r="H649" s="172">
        <v>0</v>
      </c>
      <c r="I649" s="175" t="str">
        <f t="shared" si="168"/>
        <v/>
      </c>
      <c r="J649" s="175" t="str">
        <f t="shared" si="169"/>
        <v/>
      </c>
      <c r="K649" s="161">
        <f t="shared" si="166"/>
        <v>0</v>
      </c>
      <c r="L649" s="174">
        <f t="shared" si="170"/>
        <v>0</v>
      </c>
      <c r="M649" s="173">
        <f t="shared" si="171"/>
        <v>0</v>
      </c>
    </row>
    <row r="650" spans="1:13" s="140" customFormat="1" ht="18" customHeight="1">
      <c r="A650" s="169">
        <f t="shared" si="167"/>
        <v>5</v>
      </c>
      <c r="B650" s="170">
        <v>20819</v>
      </c>
      <c r="C650" s="171" t="s">
        <v>713</v>
      </c>
      <c r="D650" s="172">
        <v>22002</v>
      </c>
      <c r="E650" s="172">
        <v>18407</v>
      </c>
      <c r="F650" s="172">
        <v>98.021300000000295</v>
      </c>
      <c r="G650" s="172">
        <v>18308.9787</v>
      </c>
      <c r="H650" s="172">
        <v>19318.939999999999</v>
      </c>
      <c r="I650" s="51">
        <f t="shared" ref="I650:I658" si="172">IFERROR(E650/D650,"")*100</f>
        <v>83.660576311244398</v>
      </c>
      <c r="J650" s="51">
        <f t="shared" ref="J650:J658" si="173">IFERROR(E650/H650,"")*100</f>
        <v>95.279554675360004</v>
      </c>
      <c r="K650" s="161">
        <f t="shared" si="166"/>
        <v>58816</v>
      </c>
      <c r="L650" s="174">
        <f t="shared" si="170"/>
        <v>78134.94</v>
      </c>
      <c r="M650" s="173">
        <f t="shared" si="171"/>
        <v>59727.94</v>
      </c>
    </row>
    <row r="651" spans="1:13" s="140" customFormat="1" ht="18" customHeight="1">
      <c r="A651" s="169">
        <f t="shared" si="167"/>
        <v>7</v>
      </c>
      <c r="B651" s="170">
        <v>2081901</v>
      </c>
      <c r="C651" s="171" t="s">
        <v>714</v>
      </c>
      <c r="D651" s="172">
        <v>4744</v>
      </c>
      <c r="E651" s="172">
        <v>5206</v>
      </c>
      <c r="F651" s="172">
        <v>95.863800000000097</v>
      </c>
      <c r="G651" s="172">
        <v>5110.1361999999999</v>
      </c>
      <c r="H651" s="172">
        <v>2549.2800000000002</v>
      </c>
      <c r="I651" s="51">
        <f t="shared" si="172"/>
        <v>109.73861720067499</v>
      </c>
      <c r="J651" s="51">
        <f t="shared" si="173"/>
        <v>204.21452331638699</v>
      </c>
      <c r="K651" s="161">
        <f t="shared" si="166"/>
        <v>15156</v>
      </c>
      <c r="L651" s="174">
        <f t="shared" si="170"/>
        <v>17705.28</v>
      </c>
      <c r="M651" s="173">
        <f t="shared" si="171"/>
        <v>12499.28</v>
      </c>
    </row>
    <row r="652" spans="1:13" s="140" customFormat="1" ht="18" customHeight="1">
      <c r="A652" s="169">
        <f t="shared" si="167"/>
        <v>7</v>
      </c>
      <c r="B652" s="170">
        <v>2081902</v>
      </c>
      <c r="C652" s="171" t="s">
        <v>715</v>
      </c>
      <c r="D652" s="172">
        <v>17258</v>
      </c>
      <c r="E652" s="172">
        <v>13201</v>
      </c>
      <c r="F652" s="172">
        <v>2.15749999999935</v>
      </c>
      <c r="G652" s="172">
        <v>13198.842500000001</v>
      </c>
      <c r="H652" s="172">
        <v>16769.66</v>
      </c>
      <c r="I652" s="51">
        <f t="shared" si="172"/>
        <v>76.492061652566903</v>
      </c>
      <c r="J652" s="51">
        <f t="shared" si="173"/>
        <v>78.719544701562199</v>
      </c>
      <c r="K652" s="161">
        <f t="shared" si="166"/>
        <v>43660</v>
      </c>
      <c r="L652" s="174">
        <f t="shared" si="170"/>
        <v>60429.66</v>
      </c>
      <c r="M652" s="173">
        <f t="shared" si="171"/>
        <v>47228.66</v>
      </c>
    </row>
    <row r="653" spans="1:13" s="140" customFormat="1" ht="18" customHeight="1">
      <c r="A653" s="169">
        <f t="shared" si="167"/>
        <v>5</v>
      </c>
      <c r="B653" s="170">
        <v>20820</v>
      </c>
      <c r="C653" s="171" t="s">
        <v>716</v>
      </c>
      <c r="D653" s="172">
        <v>2170</v>
      </c>
      <c r="E653" s="172">
        <v>1112</v>
      </c>
      <c r="F653" s="172">
        <v>949.97760000000005</v>
      </c>
      <c r="G653" s="172">
        <v>162.0224</v>
      </c>
      <c r="H653" s="172">
        <v>3540</v>
      </c>
      <c r="I653" s="51">
        <f t="shared" si="172"/>
        <v>51.244239631336399</v>
      </c>
      <c r="J653" s="51">
        <f t="shared" si="173"/>
        <v>31.412429378531101</v>
      </c>
      <c r="K653" s="161">
        <f t="shared" si="166"/>
        <v>4394</v>
      </c>
      <c r="L653" s="174">
        <f t="shared" si="170"/>
        <v>7934</v>
      </c>
      <c r="M653" s="173">
        <f t="shared" si="171"/>
        <v>6822</v>
      </c>
    </row>
    <row r="654" spans="1:13" s="140" customFormat="1" ht="18" customHeight="1">
      <c r="A654" s="169">
        <f t="shared" si="167"/>
        <v>7</v>
      </c>
      <c r="B654" s="170">
        <v>2082001</v>
      </c>
      <c r="C654" s="171" t="s">
        <v>717</v>
      </c>
      <c r="D654" s="172">
        <v>2100</v>
      </c>
      <c r="E654" s="172">
        <v>1065</v>
      </c>
      <c r="F654" s="172">
        <v>903.39400000000001</v>
      </c>
      <c r="G654" s="172">
        <v>161.60599999999999</v>
      </c>
      <c r="H654" s="172">
        <v>3500</v>
      </c>
      <c r="I654" s="51">
        <f t="shared" si="172"/>
        <v>50.714285714285701</v>
      </c>
      <c r="J654" s="51">
        <f t="shared" si="173"/>
        <v>30.428571428571399</v>
      </c>
      <c r="K654" s="161">
        <f t="shared" si="166"/>
        <v>4230</v>
      </c>
      <c r="L654" s="174">
        <f t="shared" si="170"/>
        <v>7730</v>
      </c>
      <c r="M654" s="173">
        <f t="shared" si="171"/>
        <v>6665</v>
      </c>
    </row>
    <row r="655" spans="1:13" s="140" customFormat="1" ht="18" customHeight="1">
      <c r="A655" s="169">
        <f t="shared" si="167"/>
        <v>7</v>
      </c>
      <c r="B655" s="170">
        <v>2082002</v>
      </c>
      <c r="C655" s="171" t="s">
        <v>718</v>
      </c>
      <c r="D655" s="172">
        <v>70</v>
      </c>
      <c r="E655" s="172">
        <v>47</v>
      </c>
      <c r="F655" s="172">
        <v>46.583599999999997</v>
      </c>
      <c r="G655" s="172">
        <v>0.41639999999999999</v>
      </c>
      <c r="H655" s="172">
        <v>40</v>
      </c>
      <c r="I655" s="51">
        <f t="shared" si="172"/>
        <v>67.142857142857096</v>
      </c>
      <c r="J655" s="51">
        <f t="shared" si="173"/>
        <v>117.5</v>
      </c>
      <c r="K655" s="161">
        <f t="shared" si="166"/>
        <v>164</v>
      </c>
      <c r="L655" s="174">
        <f t="shared" si="170"/>
        <v>204</v>
      </c>
      <c r="M655" s="173">
        <f t="shared" si="171"/>
        <v>157</v>
      </c>
    </row>
    <row r="656" spans="1:13" s="140" customFormat="1" ht="18" customHeight="1">
      <c r="A656" s="169">
        <f t="shared" si="167"/>
        <v>5</v>
      </c>
      <c r="B656" s="170">
        <v>20821</v>
      </c>
      <c r="C656" s="171" t="s">
        <v>719</v>
      </c>
      <c r="D656" s="172">
        <v>4652</v>
      </c>
      <c r="E656" s="172">
        <v>3806</v>
      </c>
      <c r="F656" s="172">
        <v>0</v>
      </c>
      <c r="G656" s="172">
        <v>3806.2414610000001</v>
      </c>
      <c r="H656" s="172">
        <v>2466.19</v>
      </c>
      <c r="I656" s="51">
        <f t="shared" si="172"/>
        <v>81.814273430782507</v>
      </c>
      <c r="J656" s="51">
        <f t="shared" si="173"/>
        <v>154.32711997048099</v>
      </c>
      <c r="K656" s="161">
        <f t="shared" si="166"/>
        <v>12264.241461</v>
      </c>
      <c r="L656" s="174">
        <f t="shared" si="170"/>
        <v>14730.431461</v>
      </c>
      <c r="M656" s="173">
        <f t="shared" si="171"/>
        <v>10924.19</v>
      </c>
    </row>
    <row r="657" spans="1:13" s="140" customFormat="1" ht="18" customHeight="1">
      <c r="A657" s="169">
        <f t="shared" si="167"/>
        <v>7</v>
      </c>
      <c r="B657" s="170">
        <v>2082101</v>
      </c>
      <c r="C657" s="171" t="s">
        <v>720</v>
      </c>
      <c r="D657" s="172">
        <v>1288</v>
      </c>
      <c r="E657" s="172">
        <v>1260</v>
      </c>
      <c r="F657" s="172">
        <v>0</v>
      </c>
      <c r="G657" s="172">
        <v>1260.4707980000001</v>
      </c>
      <c r="H657" s="172">
        <v>862.27</v>
      </c>
      <c r="I657" s="51">
        <f t="shared" si="172"/>
        <v>97.826086956521706</v>
      </c>
      <c r="J657" s="51">
        <f t="shared" si="173"/>
        <v>146.12592343465499</v>
      </c>
      <c r="K657" s="161">
        <f t="shared" si="166"/>
        <v>3808.4707979999998</v>
      </c>
      <c r="L657" s="174">
        <f t="shared" si="170"/>
        <v>4670.7407979999998</v>
      </c>
      <c r="M657" s="173">
        <f t="shared" si="171"/>
        <v>3410.27</v>
      </c>
    </row>
    <row r="658" spans="1:13" s="140" customFormat="1" ht="18" customHeight="1">
      <c r="A658" s="169">
        <f t="shared" si="167"/>
        <v>7</v>
      </c>
      <c r="B658" s="170">
        <v>2082102</v>
      </c>
      <c r="C658" s="171" t="s">
        <v>721</v>
      </c>
      <c r="D658" s="172">
        <v>3364</v>
      </c>
      <c r="E658" s="172">
        <v>2546</v>
      </c>
      <c r="F658" s="172">
        <v>0</v>
      </c>
      <c r="G658" s="172">
        <v>2545.7706629999998</v>
      </c>
      <c r="H658" s="172">
        <v>1603.92</v>
      </c>
      <c r="I658" s="51">
        <f t="shared" si="172"/>
        <v>75.683709869203298</v>
      </c>
      <c r="J658" s="51">
        <f t="shared" si="173"/>
        <v>158.73609656342001</v>
      </c>
      <c r="K658" s="161">
        <f t="shared" si="166"/>
        <v>8455.7706629999993</v>
      </c>
      <c r="L658" s="174">
        <f t="shared" si="170"/>
        <v>10059.690662999999</v>
      </c>
      <c r="M658" s="173">
        <f t="shared" si="171"/>
        <v>7513.92</v>
      </c>
    </row>
    <row r="659" spans="1:13" s="140" customFormat="1" ht="16.5" hidden="1">
      <c r="A659" s="169">
        <f t="shared" si="167"/>
        <v>5</v>
      </c>
      <c r="B659" s="170">
        <v>20824</v>
      </c>
      <c r="C659" s="171" t="s">
        <v>722</v>
      </c>
      <c r="D659" s="172">
        <v>0</v>
      </c>
      <c r="E659" s="172">
        <v>0</v>
      </c>
      <c r="F659" s="172">
        <v>0</v>
      </c>
      <c r="G659" s="172">
        <v>0</v>
      </c>
      <c r="H659" s="172">
        <v>0</v>
      </c>
      <c r="I659" s="175" t="str">
        <f t="shared" si="168"/>
        <v/>
      </c>
      <c r="J659" s="175" t="str">
        <f t="shared" si="169"/>
        <v/>
      </c>
      <c r="K659" s="161">
        <f t="shared" si="166"/>
        <v>0</v>
      </c>
      <c r="L659" s="174">
        <f t="shared" si="170"/>
        <v>0</v>
      </c>
      <c r="M659" s="173">
        <f t="shared" si="171"/>
        <v>0</v>
      </c>
    </row>
    <row r="660" spans="1:13" s="140" customFormat="1" ht="16.5" hidden="1">
      <c r="A660" s="169">
        <f t="shared" si="167"/>
        <v>7</v>
      </c>
      <c r="B660" s="170">
        <v>2082401</v>
      </c>
      <c r="C660" s="171" t="s">
        <v>723</v>
      </c>
      <c r="D660" s="172">
        <v>0</v>
      </c>
      <c r="E660" s="172">
        <v>0</v>
      </c>
      <c r="F660" s="172">
        <v>0</v>
      </c>
      <c r="G660" s="172">
        <v>0</v>
      </c>
      <c r="H660" s="172">
        <v>0</v>
      </c>
      <c r="I660" s="175" t="str">
        <f t="shared" si="168"/>
        <v/>
      </c>
      <c r="J660" s="175" t="str">
        <f t="shared" si="169"/>
        <v/>
      </c>
      <c r="K660" s="161">
        <f t="shared" si="166"/>
        <v>0</v>
      </c>
      <c r="L660" s="174">
        <f t="shared" si="170"/>
        <v>0</v>
      </c>
      <c r="M660" s="173">
        <f t="shared" si="171"/>
        <v>0</v>
      </c>
    </row>
    <row r="661" spans="1:13" s="140" customFormat="1" ht="16.5" hidden="1">
      <c r="A661" s="169">
        <f t="shared" si="167"/>
        <v>7</v>
      </c>
      <c r="B661" s="170">
        <v>2082402</v>
      </c>
      <c r="C661" s="171" t="s">
        <v>724</v>
      </c>
      <c r="D661" s="172">
        <v>0</v>
      </c>
      <c r="E661" s="172">
        <v>0</v>
      </c>
      <c r="F661" s="172">
        <v>0</v>
      </c>
      <c r="G661" s="172">
        <v>0</v>
      </c>
      <c r="H661" s="172">
        <v>0</v>
      </c>
      <c r="I661" s="175" t="str">
        <f t="shared" si="168"/>
        <v/>
      </c>
      <c r="J661" s="175" t="str">
        <f t="shared" si="169"/>
        <v/>
      </c>
      <c r="K661" s="161">
        <f t="shared" si="166"/>
        <v>0</v>
      </c>
      <c r="L661" s="174">
        <f t="shared" si="170"/>
        <v>0</v>
      </c>
      <c r="M661" s="173">
        <f t="shared" si="171"/>
        <v>0</v>
      </c>
    </row>
    <row r="662" spans="1:13" s="140" customFormat="1" ht="18" customHeight="1">
      <c r="A662" s="169">
        <f t="shared" si="167"/>
        <v>5</v>
      </c>
      <c r="B662" s="170">
        <v>20825</v>
      </c>
      <c r="C662" s="171" t="s">
        <v>725</v>
      </c>
      <c r="D662" s="172">
        <v>3769</v>
      </c>
      <c r="E662" s="172">
        <v>1655</v>
      </c>
      <c r="F662" s="172">
        <v>73.476054000000204</v>
      </c>
      <c r="G662" s="172">
        <v>1581.523946</v>
      </c>
      <c r="H662" s="172">
        <v>1358.4</v>
      </c>
      <c r="I662" s="51">
        <f>IFERROR(E662/D662,"")*100</f>
        <v>43.910851684797002</v>
      </c>
      <c r="J662" s="51">
        <f>IFERROR(E662/H662,"")*100</f>
        <v>121.83451118963499</v>
      </c>
      <c r="K662" s="161">
        <f t="shared" si="166"/>
        <v>7079</v>
      </c>
      <c r="L662" s="174">
        <f t="shared" si="170"/>
        <v>8437.4</v>
      </c>
      <c r="M662" s="173">
        <f t="shared" si="171"/>
        <v>6782.4</v>
      </c>
    </row>
    <row r="663" spans="1:13" ht="18" hidden="1" customHeight="1">
      <c r="A663" s="169">
        <f t="shared" si="167"/>
        <v>7</v>
      </c>
      <c r="B663" s="170">
        <v>2082501</v>
      </c>
      <c r="C663" s="171" t="s">
        <v>726</v>
      </c>
      <c r="D663" s="172">
        <v>16</v>
      </c>
      <c r="E663" s="172">
        <v>0</v>
      </c>
      <c r="F663" s="172">
        <v>0</v>
      </c>
      <c r="G663" s="172">
        <v>0</v>
      </c>
      <c r="H663" s="172">
        <v>0.54</v>
      </c>
      <c r="I663" s="31">
        <f t="shared" si="168"/>
        <v>0</v>
      </c>
      <c r="J663" s="31">
        <f t="shared" si="169"/>
        <v>0</v>
      </c>
      <c r="K663" s="161">
        <f t="shared" si="166"/>
        <v>16</v>
      </c>
      <c r="L663" s="174">
        <f t="shared" si="170"/>
        <v>16.54</v>
      </c>
      <c r="M663" s="173">
        <f t="shared" si="171"/>
        <v>16.54</v>
      </c>
    </row>
    <row r="664" spans="1:13" ht="18" customHeight="1">
      <c r="A664" s="169">
        <f t="shared" si="167"/>
        <v>7</v>
      </c>
      <c r="B664" s="170">
        <v>2082502</v>
      </c>
      <c r="C664" s="171" t="s">
        <v>727</v>
      </c>
      <c r="D664" s="172">
        <v>3753</v>
      </c>
      <c r="E664" s="172">
        <v>1655</v>
      </c>
      <c r="F664" s="172">
        <v>73.476054000000204</v>
      </c>
      <c r="G664" s="172">
        <v>1581.523946</v>
      </c>
      <c r="H664" s="172">
        <v>1357.86</v>
      </c>
      <c r="I664" s="51">
        <f>IFERROR(E664/D664,"")*100</f>
        <v>44.098054889421803</v>
      </c>
      <c r="J664" s="51">
        <f>IFERROR(E664/H664,"")*100</f>
        <v>121.88296289749999</v>
      </c>
      <c r="K664" s="161">
        <f t="shared" si="166"/>
        <v>7063</v>
      </c>
      <c r="L664" s="174">
        <f t="shared" si="170"/>
        <v>8420.86</v>
      </c>
      <c r="M664" s="173">
        <f t="shared" si="171"/>
        <v>6765.86</v>
      </c>
    </row>
    <row r="665" spans="1:13" ht="21.95" hidden="1" customHeight="1">
      <c r="A665" s="169">
        <f t="shared" si="167"/>
        <v>5</v>
      </c>
      <c r="B665" s="170">
        <v>20826</v>
      </c>
      <c r="C665" s="171" t="s">
        <v>728</v>
      </c>
      <c r="D665" s="172">
        <v>0</v>
      </c>
      <c r="E665" s="172">
        <v>0</v>
      </c>
      <c r="F665" s="172">
        <v>0</v>
      </c>
      <c r="G665" s="172">
        <v>0</v>
      </c>
      <c r="H665" s="172">
        <v>0</v>
      </c>
      <c r="I665" s="175" t="str">
        <f t="shared" si="168"/>
        <v/>
      </c>
      <c r="J665" s="175" t="str">
        <f t="shared" si="169"/>
        <v/>
      </c>
      <c r="K665" s="161">
        <f t="shared" si="166"/>
        <v>0</v>
      </c>
      <c r="L665" s="174">
        <f t="shared" si="170"/>
        <v>0</v>
      </c>
      <c r="M665" s="173">
        <f t="shared" si="171"/>
        <v>0</v>
      </c>
    </row>
    <row r="666" spans="1:13" ht="21.95" hidden="1" customHeight="1">
      <c r="A666" s="169">
        <f t="shared" si="167"/>
        <v>7</v>
      </c>
      <c r="B666" s="170">
        <v>2082601</v>
      </c>
      <c r="C666" s="171" t="s">
        <v>729</v>
      </c>
      <c r="D666" s="172">
        <v>0</v>
      </c>
      <c r="E666" s="172">
        <v>0</v>
      </c>
      <c r="F666" s="172">
        <v>0</v>
      </c>
      <c r="G666" s="172">
        <v>0</v>
      </c>
      <c r="H666" s="172">
        <v>0</v>
      </c>
      <c r="I666" s="175" t="str">
        <f t="shared" si="168"/>
        <v/>
      </c>
      <c r="J666" s="175" t="str">
        <f t="shared" si="169"/>
        <v/>
      </c>
      <c r="K666" s="161">
        <f t="shared" si="166"/>
        <v>0</v>
      </c>
      <c r="L666" s="174">
        <f t="shared" si="170"/>
        <v>0</v>
      </c>
      <c r="M666" s="173">
        <f t="shared" si="171"/>
        <v>0</v>
      </c>
    </row>
    <row r="667" spans="1:13" ht="21.95" hidden="1" customHeight="1">
      <c r="A667" s="169">
        <f t="shared" si="167"/>
        <v>7</v>
      </c>
      <c r="B667" s="170">
        <v>2082602</v>
      </c>
      <c r="C667" s="171" t="s">
        <v>730</v>
      </c>
      <c r="D667" s="172">
        <v>0</v>
      </c>
      <c r="E667" s="172">
        <v>0</v>
      </c>
      <c r="F667" s="172">
        <v>0</v>
      </c>
      <c r="G667" s="172">
        <v>0</v>
      </c>
      <c r="H667" s="172">
        <v>0</v>
      </c>
      <c r="I667" s="175" t="str">
        <f t="shared" si="168"/>
        <v/>
      </c>
      <c r="J667" s="175" t="str">
        <f t="shared" si="169"/>
        <v/>
      </c>
      <c r="K667" s="161">
        <f t="shared" si="166"/>
        <v>0</v>
      </c>
      <c r="L667" s="174">
        <f t="shared" si="170"/>
        <v>0</v>
      </c>
      <c r="M667" s="173">
        <f t="shared" si="171"/>
        <v>0</v>
      </c>
    </row>
    <row r="668" spans="1:13" ht="21.95" hidden="1" customHeight="1">
      <c r="A668" s="169">
        <f t="shared" si="167"/>
        <v>7</v>
      </c>
      <c r="B668" s="170">
        <v>2082699</v>
      </c>
      <c r="C668" s="171" t="s">
        <v>731</v>
      </c>
      <c r="D668" s="172">
        <v>0</v>
      </c>
      <c r="E668" s="172">
        <v>0</v>
      </c>
      <c r="F668" s="172">
        <v>0</v>
      </c>
      <c r="G668" s="172">
        <v>0</v>
      </c>
      <c r="H668" s="172">
        <v>0</v>
      </c>
      <c r="I668" s="175" t="str">
        <f t="shared" si="168"/>
        <v/>
      </c>
      <c r="J668" s="175" t="str">
        <f t="shared" si="169"/>
        <v/>
      </c>
      <c r="K668" s="161">
        <f t="shared" si="166"/>
        <v>0</v>
      </c>
      <c r="L668" s="174">
        <f t="shared" si="170"/>
        <v>0</v>
      </c>
      <c r="M668" s="173">
        <f t="shared" si="171"/>
        <v>0</v>
      </c>
    </row>
    <row r="669" spans="1:13" ht="21.95" hidden="1" customHeight="1">
      <c r="A669" s="169">
        <f t="shared" si="167"/>
        <v>5</v>
      </c>
      <c r="B669" s="170">
        <v>20827</v>
      </c>
      <c r="C669" s="171" t="s">
        <v>732</v>
      </c>
      <c r="D669" s="172">
        <v>0</v>
      </c>
      <c r="E669" s="172">
        <v>0</v>
      </c>
      <c r="F669" s="172">
        <v>0</v>
      </c>
      <c r="G669" s="172">
        <v>0</v>
      </c>
      <c r="H669" s="172">
        <v>0</v>
      </c>
      <c r="I669" s="175" t="str">
        <f t="shared" si="168"/>
        <v/>
      </c>
      <c r="J669" s="175" t="str">
        <f t="shared" si="169"/>
        <v/>
      </c>
      <c r="K669" s="161">
        <f t="shared" si="166"/>
        <v>0</v>
      </c>
      <c r="L669" s="174">
        <f t="shared" si="170"/>
        <v>0</v>
      </c>
      <c r="M669" s="173">
        <f t="shared" si="171"/>
        <v>0</v>
      </c>
    </row>
    <row r="670" spans="1:13" ht="21.95" hidden="1" customHeight="1">
      <c r="A670" s="169">
        <f t="shared" si="167"/>
        <v>7</v>
      </c>
      <c r="B670" s="170">
        <v>2082701</v>
      </c>
      <c r="C670" s="171" t="s">
        <v>733</v>
      </c>
      <c r="D670" s="172">
        <v>0</v>
      </c>
      <c r="E670" s="172">
        <v>0</v>
      </c>
      <c r="F670" s="172">
        <v>0</v>
      </c>
      <c r="G670" s="172">
        <v>0</v>
      </c>
      <c r="H670" s="172">
        <v>0</v>
      </c>
      <c r="I670" s="175" t="str">
        <f t="shared" si="168"/>
        <v/>
      </c>
      <c r="J670" s="175" t="str">
        <f t="shared" si="169"/>
        <v/>
      </c>
      <c r="K670" s="161">
        <f t="shared" si="166"/>
        <v>0</v>
      </c>
      <c r="L670" s="174">
        <f t="shared" si="170"/>
        <v>0</v>
      </c>
      <c r="M670" s="173">
        <f t="shared" si="171"/>
        <v>0</v>
      </c>
    </row>
    <row r="671" spans="1:13" ht="21.95" hidden="1" customHeight="1">
      <c r="A671" s="169">
        <f t="shared" si="167"/>
        <v>7</v>
      </c>
      <c r="B671" s="170">
        <v>2082702</v>
      </c>
      <c r="C671" s="171" t="s">
        <v>734</v>
      </c>
      <c r="D671" s="172">
        <v>0</v>
      </c>
      <c r="E671" s="172">
        <v>0</v>
      </c>
      <c r="F671" s="172">
        <v>0</v>
      </c>
      <c r="G671" s="172">
        <v>0</v>
      </c>
      <c r="H671" s="172">
        <v>0</v>
      </c>
      <c r="I671" s="175" t="str">
        <f t="shared" si="168"/>
        <v/>
      </c>
      <c r="J671" s="175" t="str">
        <f t="shared" si="169"/>
        <v/>
      </c>
      <c r="K671" s="161">
        <f t="shared" si="166"/>
        <v>0</v>
      </c>
      <c r="L671" s="174">
        <f t="shared" si="170"/>
        <v>0</v>
      </c>
      <c r="M671" s="173">
        <f t="shared" si="171"/>
        <v>0</v>
      </c>
    </row>
    <row r="672" spans="1:13" ht="21.95" hidden="1" customHeight="1">
      <c r="A672" s="169">
        <f t="shared" si="167"/>
        <v>7</v>
      </c>
      <c r="B672" s="170">
        <v>2082703</v>
      </c>
      <c r="C672" s="171" t="s">
        <v>735</v>
      </c>
      <c r="D672" s="172">
        <v>0</v>
      </c>
      <c r="E672" s="172">
        <v>0</v>
      </c>
      <c r="F672" s="172">
        <v>0</v>
      </c>
      <c r="G672" s="172">
        <v>0</v>
      </c>
      <c r="H672" s="172">
        <v>0</v>
      </c>
      <c r="I672" s="175" t="str">
        <f t="shared" si="168"/>
        <v/>
      </c>
      <c r="J672" s="175" t="str">
        <f t="shared" si="169"/>
        <v/>
      </c>
      <c r="K672" s="161">
        <f t="shared" si="166"/>
        <v>0</v>
      </c>
      <c r="L672" s="174">
        <f t="shared" si="170"/>
        <v>0</v>
      </c>
      <c r="M672" s="173">
        <f t="shared" si="171"/>
        <v>0</v>
      </c>
    </row>
    <row r="673" spans="1:13" ht="21.95" hidden="1" customHeight="1">
      <c r="A673" s="169">
        <f t="shared" si="167"/>
        <v>7</v>
      </c>
      <c r="B673" s="170">
        <v>2082799</v>
      </c>
      <c r="C673" s="171" t="s">
        <v>736</v>
      </c>
      <c r="D673" s="172">
        <v>0</v>
      </c>
      <c r="E673" s="172">
        <v>0</v>
      </c>
      <c r="F673" s="172">
        <v>0</v>
      </c>
      <c r="G673" s="172">
        <v>0</v>
      </c>
      <c r="H673" s="172">
        <v>0</v>
      </c>
      <c r="I673" s="175" t="str">
        <f t="shared" si="168"/>
        <v/>
      </c>
      <c r="J673" s="175" t="str">
        <f t="shared" si="169"/>
        <v/>
      </c>
      <c r="K673" s="161">
        <f t="shared" si="166"/>
        <v>0</v>
      </c>
      <c r="L673" s="174">
        <f t="shared" si="170"/>
        <v>0</v>
      </c>
      <c r="M673" s="173">
        <f t="shared" si="171"/>
        <v>0</v>
      </c>
    </row>
    <row r="674" spans="1:13" ht="18" customHeight="1">
      <c r="A674" s="169">
        <f t="shared" si="167"/>
        <v>5</v>
      </c>
      <c r="B674" s="170">
        <v>20828</v>
      </c>
      <c r="C674" s="171" t="s">
        <v>737</v>
      </c>
      <c r="D674" s="172">
        <v>1924</v>
      </c>
      <c r="E674" s="172">
        <v>259</v>
      </c>
      <c r="F674" s="172">
        <v>259</v>
      </c>
      <c r="G674" s="172">
        <v>0</v>
      </c>
      <c r="H674" s="172">
        <v>38.03</v>
      </c>
      <c r="I674" s="51">
        <f t="shared" ref="I674:I675" si="174">IFERROR(E674/D674,"")*100</f>
        <v>13.461538461538501</v>
      </c>
      <c r="J674" s="51">
        <f t="shared" ref="J674:J675" si="175">IFERROR(E674/H674,"")*100</f>
        <v>681.04128319747599</v>
      </c>
      <c r="K674" s="161">
        <f t="shared" si="166"/>
        <v>2442</v>
      </c>
      <c r="L674" s="174">
        <f t="shared" si="170"/>
        <v>2480.0300000000002</v>
      </c>
      <c r="M674" s="173">
        <f t="shared" si="171"/>
        <v>2221.0300000000002</v>
      </c>
    </row>
    <row r="675" spans="1:13" ht="18" customHeight="1">
      <c r="A675" s="169">
        <f t="shared" si="167"/>
        <v>7</v>
      </c>
      <c r="B675" s="170">
        <v>2082801</v>
      </c>
      <c r="C675" s="171" t="s">
        <v>254</v>
      </c>
      <c r="D675" s="172">
        <v>192</v>
      </c>
      <c r="E675" s="172">
        <v>99</v>
      </c>
      <c r="F675" s="172">
        <v>99</v>
      </c>
      <c r="G675" s="172">
        <v>0</v>
      </c>
      <c r="H675" s="172">
        <v>1.83</v>
      </c>
      <c r="I675" s="51">
        <f t="shared" si="174"/>
        <v>51.5625</v>
      </c>
      <c r="J675" s="51">
        <f t="shared" si="175"/>
        <v>5409.8360655737697</v>
      </c>
      <c r="K675" s="161">
        <f t="shared" si="166"/>
        <v>390</v>
      </c>
      <c r="L675" s="174">
        <f t="shared" si="170"/>
        <v>391.83</v>
      </c>
      <c r="M675" s="173">
        <f t="shared" si="171"/>
        <v>292.83</v>
      </c>
    </row>
    <row r="676" spans="1:13" ht="21.95" hidden="1" customHeight="1">
      <c r="A676" s="169">
        <f t="shared" si="167"/>
        <v>7</v>
      </c>
      <c r="B676" s="170">
        <v>2082802</v>
      </c>
      <c r="C676" s="171" t="s">
        <v>279</v>
      </c>
      <c r="D676" s="172">
        <v>0</v>
      </c>
      <c r="E676" s="172">
        <v>0</v>
      </c>
      <c r="F676" s="172">
        <v>0</v>
      </c>
      <c r="G676" s="172">
        <v>0</v>
      </c>
      <c r="H676" s="172"/>
      <c r="I676" s="175" t="str">
        <f t="shared" si="168"/>
        <v/>
      </c>
      <c r="J676" s="175" t="str">
        <f t="shared" si="169"/>
        <v/>
      </c>
      <c r="K676" s="161">
        <f t="shared" si="166"/>
        <v>0</v>
      </c>
      <c r="L676" s="174">
        <f t="shared" si="170"/>
        <v>0</v>
      </c>
      <c r="M676" s="173">
        <f t="shared" si="171"/>
        <v>0</v>
      </c>
    </row>
    <row r="677" spans="1:13" ht="21.95" customHeight="1">
      <c r="A677" s="169">
        <f t="shared" si="167"/>
        <v>7</v>
      </c>
      <c r="B677" s="170">
        <v>2082803</v>
      </c>
      <c r="C677" s="171" t="s">
        <v>256</v>
      </c>
      <c r="D677" s="172">
        <v>48</v>
      </c>
      <c r="E677" s="172">
        <v>42</v>
      </c>
      <c r="F677" s="172">
        <v>42</v>
      </c>
      <c r="G677" s="172">
        <v>0</v>
      </c>
      <c r="H677" s="172"/>
      <c r="I677" s="51">
        <f t="shared" ref="I677:I678" si="176">IFERROR(E677/D677,"")*100</f>
        <v>87.5</v>
      </c>
      <c r="J677" s="51"/>
      <c r="K677" s="161">
        <f t="shared" si="166"/>
        <v>132</v>
      </c>
      <c r="L677" s="174">
        <f t="shared" si="170"/>
        <v>132</v>
      </c>
      <c r="M677" s="173">
        <f t="shared" si="171"/>
        <v>90</v>
      </c>
    </row>
    <row r="678" spans="1:13" ht="18" customHeight="1">
      <c r="A678" s="169">
        <f t="shared" si="167"/>
        <v>7</v>
      </c>
      <c r="B678" s="170">
        <v>2082804</v>
      </c>
      <c r="C678" s="171" t="s">
        <v>738</v>
      </c>
      <c r="D678" s="172">
        <v>1648</v>
      </c>
      <c r="E678" s="172">
        <v>85</v>
      </c>
      <c r="F678" s="172">
        <v>85</v>
      </c>
      <c r="G678" s="172">
        <v>0</v>
      </c>
      <c r="H678" s="172">
        <v>36.200000000000003</v>
      </c>
      <c r="I678" s="51">
        <f t="shared" si="176"/>
        <v>5.1577669902912602</v>
      </c>
      <c r="J678" s="51">
        <f t="shared" ref="J678" si="177">IFERROR(E678/H678,"")*100</f>
        <v>234.80662983425401</v>
      </c>
      <c r="K678" s="161">
        <f t="shared" si="166"/>
        <v>1818</v>
      </c>
      <c r="L678" s="174">
        <f t="shared" si="170"/>
        <v>1854.2</v>
      </c>
      <c r="M678" s="173">
        <f t="shared" si="171"/>
        <v>1769.2</v>
      </c>
    </row>
    <row r="679" spans="1:13" ht="21.95" hidden="1" customHeight="1">
      <c r="A679" s="169">
        <f t="shared" si="167"/>
        <v>7</v>
      </c>
      <c r="B679" s="170">
        <v>2082805</v>
      </c>
      <c r="C679" s="171" t="s">
        <v>739</v>
      </c>
      <c r="D679" s="172">
        <v>0</v>
      </c>
      <c r="E679" s="172">
        <v>0</v>
      </c>
      <c r="F679" s="172">
        <v>0</v>
      </c>
      <c r="G679" s="172">
        <v>0</v>
      </c>
      <c r="H679" s="172"/>
      <c r="I679" s="175" t="str">
        <f t="shared" si="168"/>
        <v/>
      </c>
      <c r="J679" s="175" t="str">
        <f t="shared" si="169"/>
        <v/>
      </c>
      <c r="K679" s="161">
        <f t="shared" si="166"/>
        <v>0</v>
      </c>
      <c r="L679" s="174">
        <f t="shared" si="170"/>
        <v>0</v>
      </c>
      <c r="M679" s="173">
        <f t="shared" si="171"/>
        <v>0</v>
      </c>
    </row>
    <row r="680" spans="1:13" ht="21.95" hidden="1" customHeight="1">
      <c r="A680" s="169">
        <f t="shared" si="167"/>
        <v>7</v>
      </c>
      <c r="B680" s="170">
        <v>2082850</v>
      </c>
      <c r="C680" s="171" t="s">
        <v>308</v>
      </c>
      <c r="D680" s="172">
        <v>0</v>
      </c>
      <c r="E680" s="172">
        <v>0</v>
      </c>
      <c r="F680" s="172">
        <v>0</v>
      </c>
      <c r="G680" s="172">
        <v>0</v>
      </c>
      <c r="H680" s="172"/>
      <c r="I680" s="175" t="str">
        <f t="shared" si="168"/>
        <v/>
      </c>
      <c r="J680" s="175" t="str">
        <f t="shared" si="169"/>
        <v/>
      </c>
      <c r="K680" s="161">
        <f t="shared" si="166"/>
        <v>0</v>
      </c>
      <c r="L680" s="174">
        <f t="shared" si="170"/>
        <v>0</v>
      </c>
      <c r="M680" s="173">
        <f t="shared" si="171"/>
        <v>0</v>
      </c>
    </row>
    <row r="681" spans="1:13" ht="21.95" customHeight="1">
      <c r="A681" s="169">
        <f t="shared" si="167"/>
        <v>7</v>
      </c>
      <c r="B681" s="170">
        <v>2082899</v>
      </c>
      <c r="C681" s="171" t="s">
        <v>740</v>
      </c>
      <c r="D681" s="172">
        <v>36</v>
      </c>
      <c r="E681" s="172">
        <v>33</v>
      </c>
      <c r="F681" s="172">
        <v>33</v>
      </c>
      <c r="G681" s="172">
        <v>0</v>
      </c>
      <c r="H681" s="172"/>
      <c r="I681" s="51">
        <f t="shared" ref="I681:I686" si="178">IFERROR(E681/D681,"")*100</f>
        <v>91.6666666666667</v>
      </c>
      <c r="J681" s="51"/>
      <c r="K681" s="161">
        <f t="shared" si="166"/>
        <v>102</v>
      </c>
      <c r="L681" s="174">
        <f t="shared" si="170"/>
        <v>102</v>
      </c>
      <c r="M681" s="173">
        <f t="shared" si="171"/>
        <v>69</v>
      </c>
    </row>
    <row r="682" spans="1:13" ht="18" customHeight="1">
      <c r="A682" s="169">
        <f t="shared" si="167"/>
        <v>5</v>
      </c>
      <c r="B682" s="170">
        <v>20899</v>
      </c>
      <c r="C682" s="171" t="s">
        <v>741</v>
      </c>
      <c r="D682" s="172">
        <v>4332</v>
      </c>
      <c r="E682" s="172">
        <v>5278</v>
      </c>
      <c r="F682" s="172">
        <v>1940.3426710000001</v>
      </c>
      <c r="G682" s="172">
        <v>3337.6573290000001</v>
      </c>
      <c r="H682" s="172">
        <v>2452.11</v>
      </c>
      <c r="I682" s="51">
        <f t="shared" si="178"/>
        <v>121.83748845798701</v>
      </c>
      <c r="J682" s="51">
        <f t="shared" ref="J682:J686" si="179">IFERROR(E682/H682,"")*100</f>
        <v>215.24319871457601</v>
      </c>
      <c r="K682" s="161">
        <f t="shared" si="166"/>
        <v>14888</v>
      </c>
      <c r="L682" s="174">
        <f t="shared" si="170"/>
        <v>17340.11</v>
      </c>
      <c r="M682" s="173">
        <f t="shared" si="171"/>
        <v>12062.11</v>
      </c>
    </row>
    <row r="683" spans="1:13" ht="18" customHeight="1">
      <c r="A683" s="169">
        <f t="shared" si="167"/>
        <v>7</v>
      </c>
      <c r="B683" s="170">
        <v>2089901</v>
      </c>
      <c r="C683" s="171" t="s">
        <v>742</v>
      </c>
      <c r="D683" s="172">
        <v>4332</v>
      </c>
      <c r="E683" s="172">
        <v>5278</v>
      </c>
      <c r="F683" s="172">
        <v>1940.3426710000001</v>
      </c>
      <c r="G683" s="172">
        <v>3337.6573290000001</v>
      </c>
      <c r="H683" s="172">
        <v>2452.11</v>
      </c>
      <c r="I683" s="51">
        <f t="shared" si="178"/>
        <v>121.83748845798701</v>
      </c>
      <c r="J683" s="51">
        <f t="shared" si="179"/>
        <v>215.24319871457601</v>
      </c>
      <c r="K683" s="161">
        <f t="shared" si="166"/>
        <v>14888</v>
      </c>
      <c r="L683" s="174">
        <f t="shared" si="170"/>
        <v>17340.11</v>
      </c>
      <c r="M683" s="173">
        <f t="shared" si="171"/>
        <v>12062.11</v>
      </c>
    </row>
    <row r="684" spans="1:13" ht="18" customHeight="1">
      <c r="A684" s="169">
        <f t="shared" si="167"/>
        <v>3</v>
      </c>
      <c r="B684" s="170">
        <v>210</v>
      </c>
      <c r="C684" s="171" t="s">
        <v>743</v>
      </c>
      <c r="D684" s="172">
        <v>77388</v>
      </c>
      <c r="E684" s="172">
        <v>83429</v>
      </c>
      <c r="F684" s="172">
        <v>79867.599891000005</v>
      </c>
      <c r="G684" s="172">
        <v>3561.4001090000002</v>
      </c>
      <c r="H684" s="172">
        <v>77271</v>
      </c>
      <c r="I684" s="51">
        <f t="shared" si="178"/>
        <v>107.806119811857</v>
      </c>
      <c r="J684" s="51">
        <f t="shared" si="179"/>
        <v>107.96935460910299</v>
      </c>
      <c r="K684" s="161">
        <f t="shared" si="166"/>
        <v>244246</v>
      </c>
      <c r="L684" s="174">
        <f t="shared" si="170"/>
        <v>321517</v>
      </c>
      <c r="M684" s="173">
        <f t="shared" si="171"/>
        <v>238088</v>
      </c>
    </row>
    <row r="685" spans="1:13" ht="18" customHeight="1">
      <c r="A685" s="169">
        <f t="shared" si="167"/>
        <v>5</v>
      </c>
      <c r="B685" s="170">
        <v>21001</v>
      </c>
      <c r="C685" s="171" t="s">
        <v>744</v>
      </c>
      <c r="D685" s="172">
        <v>989</v>
      </c>
      <c r="E685" s="172">
        <v>548</v>
      </c>
      <c r="F685" s="172">
        <v>431.62312800000001</v>
      </c>
      <c r="G685" s="172">
        <v>116.37687200000001</v>
      </c>
      <c r="H685" s="172">
        <v>1148.8399999999999</v>
      </c>
      <c r="I685" s="51">
        <f t="shared" si="178"/>
        <v>55.409504550050599</v>
      </c>
      <c r="J685" s="51">
        <f t="shared" si="179"/>
        <v>47.700288987152298</v>
      </c>
      <c r="K685" s="161">
        <f t="shared" si="166"/>
        <v>2085</v>
      </c>
      <c r="L685" s="174">
        <f t="shared" si="170"/>
        <v>3233.84</v>
      </c>
      <c r="M685" s="173">
        <f t="shared" si="171"/>
        <v>2685.84</v>
      </c>
    </row>
    <row r="686" spans="1:13" ht="18" customHeight="1">
      <c r="A686" s="169">
        <f t="shared" si="167"/>
        <v>7</v>
      </c>
      <c r="B686" s="170">
        <v>2100101</v>
      </c>
      <c r="C686" s="171" t="s">
        <v>254</v>
      </c>
      <c r="D686" s="172">
        <v>689</v>
      </c>
      <c r="E686" s="172">
        <v>381</v>
      </c>
      <c r="F686" s="172">
        <v>264.62312800000001</v>
      </c>
      <c r="G686" s="172">
        <v>116.37687200000001</v>
      </c>
      <c r="H686" s="172">
        <v>1005.89</v>
      </c>
      <c r="I686" s="51">
        <f t="shared" si="178"/>
        <v>55.297532656023201</v>
      </c>
      <c r="J686" s="51">
        <f t="shared" si="179"/>
        <v>37.876905029376999</v>
      </c>
      <c r="K686" s="161">
        <f t="shared" si="166"/>
        <v>1451</v>
      </c>
      <c r="L686" s="174">
        <f t="shared" si="170"/>
        <v>2456.89</v>
      </c>
      <c r="M686" s="173">
        <f t="shared" si="171"/>
        <v>2075.89</v>
      </c>
    </row>
    <row r="687" spans="1:13" ht="18" hidden="1" customHeight="1">
      <c r="A687" s="169">
        <f t="shared" si="167"/>
        <v>7</v>
      </c>
      <c r="B687" s="170">
        <v>2100102</v>
      </c>
      <c r="C687" s="171" t="s">
        <v>255</v>
      </c>
      <c r="D687" s="172">
        <v>0</v>
      </c>
      <c r="E687" s="172">
        <v>0</v>
      </c>
      <c r="F687" s="172">
        <v>0</v>
      </c>
      <c r="G687" s="172">
        <v>0</v>
      </c>
      <c r="H687" s="172">
        <v>7.31</v>
      </c>
      <c r="I687" s="31" t="str">
        <f t="shared" si="168"/>
        <v/>
      </c>
      <c r="J687" s="31">
        <f t="shared" si="169"/>
        <v>0</v>
      </c>
      <c r="K687" s="161">
        <f t="shared" si="166"/>
        <v>0</v>
      </c>
      <c r="L687" s="174">
        <f t="shared" si="170"/>
        <v>7.31</v>
      </c>
      <c r="M687" s="173">
        <f t="shared" si="171"/>
        <v>7.31</v>
      </c>
    </row>
    <row r="688" spans="1:13" ht="18" customHeight="1">
      <c r="A688" s="169">
        <f t="shared" si="167"/>
        <v>7</v>
      </c>
      <c r="B688" s="170">
        <v>2100103</v>
      </c>
      <c r="C688" s="171" t="s">
        <v>271</v>
      </c>
      <c r="D688" s="172">
        <v>275</v>
      </c>
      <c r="E688" s="172">
        <v>159</v>
      </c>
      <c r="F688" s="172">
        <v>159</v>
      </c>
      <c r="G688" s="172">
        <v>0</v>
      </c>
      <c r="H688" s="172">
        <v>135.63999999999999</v>
      </c>
      <c r="I688" s="51">
        <f t="shared" ref="I688:I692" si="180">IFERROR(E688/D688,"")*100</f>
        <v>57.818181818181799</v>
      </c>
      <c r="J688" s="51">
        <f t="shared" ref="J688:J692" si="181">IFERROR(E688/H688,"")*100</f>
        <v>117.222058389856</v>
      </c>
      <c r="K688" s="161">
        <f t="shared" si="166"/>
        <v>593</v>
      </c>
      <c r="L688" s="174">
        <f t="shared" si="170"/>
        <v>728.64</v>
      </c>
      <c r="M688" s="173">
        <f t="shared" si="171"/>
        <v>569.64</v>
      </c>
    </row>
    <row r="689" spans="1:13" ht="18" customHeight="1">
      <c r="A689" s="169">
        <f t="shared" si="167"/>
        <v>7</v>
      </c>
      <c r="B689" s="170">
        <v>2100199</v>
      </c>
      <c r="C689" s="171" t="s">
        <v>745</v>
      </c>
      <c r="D689" s="172">
        <v>25</v>
      </c>
      <c r="E689" s="172">
        <v>8</v>
      </c>
      <c r="F689" s="172">
        <v>8</v>
      </c>
      <c r="G689" s="172">
        <v>0</v>
      </c>
      <c r="H689" s="172">
        <v>0</v>
      </c>
      <c r="I689" s="51">
        <f t="shared" si="180"/>
        <v>32</v>
      </c>
      <c r="J689" s="51"/>
      <c r="K689" s="161">
        <f t="shared" si="166"/>
        <v>41</v>
      </c>
      <c r="L689" s="174">
        <f t="shared" si="170"/>
        <v>41</v>
      </c>
      <c r="M689" s="173">
        <f t="shared" si="171"/>
        <v>33</v>
      </c>
    </row>
    <row r="690" spans="1:13" ht="18" customHeight="1">
      <c r="A690" s="169">
        <f t="shared" si="167"/>
        <v>5</v>
      </c>
      <c r="B690" s="170">
        <v>21002</v>
      </c>
      <c r="C690" s="171" t="s">
        <v>746</v>
      </c>
      <c r="D690" s="172">
        <v>2348</v>
      </c>
      <c r="E690" s="172">
        <v>1592</v>
      </c>
      <c r="F690" s="172">
        <v>1592</v>
      </c>
      <c r="G690" s="172">
        <v>0</v>
      </c>
      <c r="H690" s="172">
        <v>4235.6899999999996</v>
      </c>
      <c r="I690" s="51">
        <f t="shared" si="180"/>
        <v>67.802385008517902</v>
      </c>
      <c r="J690" s="51">
        <f t="shared" si="181"/>
        <v>37.585375700299103</v>
      </c>
      <c r="K690" s="161">
        <f t="shared" si="166"/>
        <v>5532</v>
      </c>
      <c r="L690" s="174">
        <f t="shared" si="170"/>
        <v>9767.69</v>
      </c>
      <c r="M690" s="173">
        <f t="shared" si="171"/>
        <v>8175.69</v>
      </c>
    </row>
    <row r="691" spans="1:13" ht="18" customHeight="1">
      <c r="A691" s="169">
        <f t="shared" si="167"/>
        <v>7</v>
      </c>
      <c r="B691" s="170">
        <v>2100201</v>
      </c>
      <c r="C691" s="171" t="s">
        <v>747</v>
      </c>
      <c r="D691" s="172">
        <v>1467</v>
      </c>
      <c r="E691" s="172">
        <v>910</v>
      </c>
      <c r="F691" s="172">
        <v>910</v>
      </c>
      <c r="G691" s="172">
        <v>0</v>
      </c>
      <c r="H691" s="172">
        <v>1210</v>
      </c>
      <c r="I691" s="51">
        <f t="shared" si="180"/>
        <v>62.031356509884098</v>
      </c>
      <c r="J691" s="51">
        <f t="shared" si="181"/>
        <v>75.206611570247901</v>
      </c>
      <c r="K691" s="161">
        <f t="shared" si="166"/>
        <v>3287</v>
      </c>
      <c r="L691" s="174">
        <f t="shared" si="170"/>
        <v>4497</v>
      </c>
      <c r="M691" s="173">
        <f t="shared" si="171"/>
        <v>3587</v>
      </c>
    </row>
    <row r="692" spans="1:13" ht="18" customHeight="1">
      <c r="A692" s="169">
        <f t="shared" si="167"/>
        <v>7</v>
      </c>
      <c r="B692" s="170">
        <v>2100202</v>
      </c>
      <c r="C692" s="171" t="s">
        <v>748</v>
      </c>
      <c r="D692" s="172">
        <v>377</v>
      </c>
      <c r="E692" s="172">
        <v>285</v>
      </c>
      <c r="F692" s="172">
        <v>285</v>
      </c>
      <c r="G692" s="172">
        <v>0</v>
      </c>
      <c r="H692" s="172">
        <v>2541.29</v>
      </c>
      <c r="I692" s="51">
        <f t="shared" si="180"/>
        <v>75.5968169761273</v>
      </c>
      <c r="J692" s="51">
        <f t="shared" si="181"/>
        <v>11.2147767472425</v>
      </c>
      <c r="K692" s="161">
        <f t="shared" si="166"/>
        <v>947</v>
      </c>
      <c r="L692" s="174">
        <f t="shared" si="170"/>
        <v>3488.29</v>
      </c>
      <c r="M692" s="173">
        <f t="shared" si="171"/>
        <v>3203.29</v>
      </c>
    </row>
    <row r="693" spans="1:13" ht="21.95" hidden="1" customHeight="1">
      <c r="A693" s="169">
        <f t="shared" si="167"/>
        <v>7</v>
      </c>
      <c r="B693" s="170">
        <v>2100203</v>
      </c>
      <c r="C693" s="171" t="s">
        <v>749</v>
      </c>
      <c r="D693" s="172">
        <v>0</v>
      </c>
      <c r="E693" s="172">
        <v>0</v>
      </c>
      <c r="F693" s="172">
        <v>0</v>
      </c>
      <c r="G693" s="172">
        <v>0</v>
      </c>
      <c r="H693" s="172">
        <v>0</v>
      </c>
      <c r="I693" s="175" t="str">
        <f t="shared" si="168"/>
        <v/>
      </c>
      <c r="J693" s="175" t="str">
        <f t="shared" si="169"/>
        <v/>
      </c>
      <c r="K693" s="161">
        <f t="shared" si="166"/>
        <v>0</v>
      </c>
      <c r="L693" s="174">
        <f t="shared" si="170"/>
        <v>0</v>
      </c>
      <c r="M693" s="173">
        <f t="shared" si="171"/>
        <v>0</v>
      </c>
    </row>
    <row r="694" spans="1:13" ht="21.95" hidden="1" customHeight="1">
      <c r="A694" s="169">
        <f t="shared" si="167"/>
        <v>7</v>
      </c>
      <c r="B694" s="170">
        <v>2100204</v>
      </c>
      <c r="C694" s="171" t="s">
        <v>750</v>
      </c>
      <c r="D694" s="172">
        <v>0</v>
      </c>
      <c r="E694" s="172">
        <v>0</v>
      </c>
      <c r="F694" s="172">
        <v>0</v>
      </c>
      <c r="G694" s="172">
        <v>0</v>
      </c>
      <c r="H694" s="172">
        <v>0</v>
      </c>
      <c r="I694" s="175" t="str">
        <f t="shared" si="168"/>
        <v/>
      </c>
      <c r="J694" s="175" t="str">
        <f t="shared" si="169"/>
        <v/>
      </c>
      <c r="K694" s="161">
        <f t="shared" si="166"/>
        <v>0</v>
      </c>
      <c r="L694" s="174">
        <f t="shared" si="170"/>
        <v>0</v>
      </c>
      <c r="M694" s="173">
        <f t="shared" si="171"/>
        <v>0</v>
      </c>
    </row>
    <row r="695" spans="1:13" ht="18" customHeight="1">
      <c r="A695" s="169">
        <f t="shared" si="167"/>
        <v>7</v>
      </c>
      <c r="B695" s="170">
        <v>2100205</v>
      </c>
      <c r="C695" s="171" t="s">
        <v>751</v>
      </c>
      <c r="D695" s="172">
        <v>504</v>
      </c>
      <c r="E695" s="172">
        <v>332</v>
      </c>
      <c r="F695" s="172">
        <v>332</v>
      </c>
      <c r="G695" s="172">
        <v>0</v>
      </c>
      <c r="H695" s="172">
        <v>484.4</v>
      </c>
      <c r="I695" s="51">
        <f>IFERROR(E695/D695,"")*100</f>
        <v>65.873015873015902</v>
      </c>
      <c r="J695" s="51">
        <f>IFERROR(E695/H695,"")*100</f>
        <v>68.538398018166802</v>
      </c>
      <c r="K695" s="161">
        <f t="shared" si="166"/>
        <v>1168</v>
      </c>
      <c r="L695" s="174">
        <f t="shared" si="170"/>
        <v>1652.4</v>
      </c>
      <c r="M695" s="173">
        <f t="shared" si="171"/>
        <v>1320.4</v>
      </c>
    </row>
    <row r="696" spans="1:13" ht="21.95" hidden="1" customHeight="1">
      <c r="A696" s="169">
        <f t="shared" si="167"/>
        <v>7</v>
      </c>
      <c r="B696" s="170">
        <v>2100206</v>
      </c>
      <c r="C696" s="171" t="s">
        <v>752</v>
      </c>
      <c r="D696" s="172">
        <v>0</v>
      </c>
      <c r="E696" s="172">
        <v>0</v>
      </c>
      <c r="F696" s="172">
        <v>0</v>
      </c>
      <c r="G696" s="172">
        <v>0</v>
      </c>
      <c r="H696" s="172">
        <v>0</v>
      </c>
      <c r="I696" s="175" t="str">
        <f t="shared" si="168"/>
        <v/>
      </c>
      <c r="J696" s="175" t="str">
        <f t="shared" si="169"/>
        <v/>
      </c>
      <c r="K696" s="161">
        <f t="shared" si="166"/>
        <v>0</v>
      </c>
      <c r="L696" s="174">
        <f t="shared" si="170"/>
        <v>0</v>
      </c>
      <c r="M696" s="173">
        <f t="shared" si="171"/>
        <v>0</v>
      </c>
    </row>
    <row r="697" spans="1:13" ht="21.95" hidden="1" customHeight="1">
      <c r="A697" s="169">
        <f t="shared" si="167"/>
        <v>7</v>
      </c>
      <c r="B697" s="170">
        <v>2100207</v>
      </c>
      <c r="C697" s="171" t="s">
        <v>753</v>
      </c>
      <c r="D697" s="172">
        <v>0</v>
      </c>
      <c r="E697" s="172">
        <v>0</v>
      </c>
      <c r="F697" s="172">
        <v>0</v>
      </c>
      <c r="G697" s="172">
        <v>0</v>
      </c>
      <c r="H697" s="172">
        <v>0</v>
      </c>
      <c r="I697" s="175" t="str">
        <f t="shared" si="168"/>
        <v/>
      </c>
      <c r="J697" s="175" t="str">
        <f t="shared" si="169"/>
        <v/>
      </c>
      <c r="K697" s="161">
        <f t="shared" si="166"/>
        <v>0</v>
      </c>
      <c r="L697" s="174">
        <f t="shared" si="170"/>
        <v>0</v>
      </c>
      <c r="M697" s="173">
        <f t="shared" si="171"/>
        <v>0</v>
      </c>
    </row>
    <row r="698" spans="1:13" ht="21.95" hidden="1" customHeight="1">
      <c r="A698" s="169">
        <f t="shared" si="167"/>
        <v>7</v>
      </c>
      <c r="B698" s="170">
        <v>2100208</v>
      </c>
      <c r="C698" s="171" t="s">
        <v>754</v>
      </c>
      <c r="D698" s="172">
        <v>0</v>
      </c>
      <c r="E698" s="172">
        <v>0</v>
      </c>
      <c r="F698" s="172">
        <v>0</v>
      </c>
      <c r="G698" s="172">
        <v>0</v>
      </c>
      <c r="H698" s="172">
        <v>0</v>
      </c>
      <c r="I698" s="175" t="str">
        <f t="shared" si="168"/>
        <v/>
      </c>
      <c r="J698" s="175" t="str">
        <f t="shared" si="169"/>
        <v/>
      </c>
      <c r="K698" s="161">
        <f t="shared" si="166"/>
        <v>0</v>
      </c>
      <c r="L698" s="174">
        <f t="shared" si="170"/>
        <v>0</v>
      </c>
      <c r="M698" s="173">
        <f t="shared" si="171"/>
        <v>0</v>
      </c>
    </row>
    <row r="699" spans="1:13" ht="21.95" hidden="1" customHeight="1">
      <c r="A699" s="169">
        <f t="shared" si="167"/>
        <v>7</v>
      </c>
      <c r="B699" s="170">
        <v>2100209</v>
      </c>
      <c r="C699" s="171" t="s">
        <v>755</v>
      </c>
      <c r="D699" s="172">
        <v>0</v>
      </c>
      <c r="E699" s="172">
        <v>0</v>
      </c>
      <c r="F699" s="172">
        <v>0</v>
      </c>
      <c r="G699" s="172">
        <v>0</v>
      </c>
      <c r="H699" s="172">
        <v>0</v>
      </c>
      <c r="I699" s="175" t="str">
        <f t="shared" si="168"/>
        <v/>
      </c>
      <c r="J699" s="175" t="str">
        <f t="shared" si="169"/>
        <v/>
      </c>
      <c r="K699" s="161">
        <f t="shared" si="166"/>
        <v>0</v>
      </c>
      <c r="L699" s="174">
        <f t="shared" si="170"/>
        <v>0</v>
      </c>
      <c r="M699" s="173">
        <f t="shared" si="171"/>
        <v>0</v>
      </c>
    </row>
    <row r="700" spans="1:13" ht="21.95" hidden="1" customHeight="1">
      <c r="A700" s="169">
        <f t="shared" si="167"/>
        <v>7</v>
      </c>
      <c r="B700" s="170">
        <v>2100210</v>
      </c>
      <c r="C700" s="171" t="s">
        <v>756</v>
      </c>
      <c r="D700" s="172">
        <v>0</v>
      </c>
      <c r="E700" s="172">
        <v>0</v>
      </c>
      <c r="F700" s="172">
        <v>0</v>
      </c>
      <c r="G700" s="172">
        <v>0</v>
      </c>
      <c r="H700" s="172">
        <v>0</v>
      </c>
      <c r="I700" s="175" t="str">
        <f t="shared" si="168"/>
        <v/>
      </c>
      <c r="J700" s="175" t="str">
        <f t="shared" si="169"/>
        <v/>
      </c>
      <c r="K700" s="161">
        <f t="shared" si="166"/>
        <v>0</v>
      </c>
      <c r="L700" s="174">
        <f t="shared" si="170"/>
        <v>0</v>
      </c>
      <c r="M700" s="173">
        <f t="shared" si="171"/>
        <v>0</v>
      </c>
    </row>
    <row r="701" spans="1:13" ht="21.95" hidden="1" customHeight="1">
      <c r="A701" s="169">
        <f t="shared" si="167"/>
        <v>7</v>
      </c>
      <c r="B701" s="170">
        <v>2100211</v>
      </c>
      <c r="C701" s="171" t="s">
        <v>757</v>
      </c>
      <c r="D701" s="172">
        <v>0</v>
      </c>
      <c r="E701" s="172">
        <v>0</v>
      </c>
      <c r="F701" s="172">
        <v>0</v>
      </c>
      <c r="G701" s="172">
        <v>0</v>
      </c>
      <c r="H701" s="172">
        <v>0</v>
      </c>
      <c r="I701" s="175" t="str">
        <f t="shared" si="168"/>
        <v/>
      </c>
      <c r="J701" s="175" t="str">
        <f t="shared" si="169"/>
        <v/>
      </c>
      <c r="K701" s="161">
        <f t="shared" si="166"/>
        <v>0</v>
      </c>
      <c r="L701" s="174">
        <f t="shared" si="170"/>
        <v>0</v>
      </c>
      <c r="M701" s="173">
        <f t="shared" si="171"/>
        <v>0</v>
      </c>
    </row>
    <row r="702" spans="1:13" ht="18" customHeight="1">
      <c r="A702" s="169">
        <f t="shared" si="167"/>
        <v>7</v>
      </c>
      <c r="B702" s="170">
        <v>2100299</v>
      </c>
      <c r="C702" s="171" t="s">
        <v>758</v>
      </c>
      <c r="D702" s="172">
        <v>0</v>
      </c>
      <c r="E702" s="172">
        <v>65</v>
      </c>
      <c r="F702" s="172">
        <v>65</v>
      </c>
      <c r="G702" s="172">
        <v>0</v>
      </c>
      <c r="H702" s="172">
        <v>0</v>
      </c>
      <c r="I702" s="51"/>
      <c r="J702" s="51"/>
      <c r="K702" s="161">
        <f t="shared" si="166"/>
        <v>130</v>
      </c>
      <c r="L702" s="174">
        <f t="shared" si="170"/>
        <v>130</v>
      </c>
      <c r="M702" s="173">
        <f t="shared" si="171"/>
        <v>65</v>
      </c>
    </row>
    <row r="703" spans="1:13" ht="18" customHeight="1">
      <c r="A703" s="169">
        <f t="shared" si="167"/>
        <v>5</v>
      </c>
      <c r="B703" s="170">
        <v>21003</v>
      </c>
      <c r="C703" s="171" t="s">
        <v>759</v>
      </c>
      <c r="D703" s="172">
        <v>7508</v>
      </c>
      <c r="E703" s="172">
        <v>14158</v>
      </c>
      <c r="F703" s="172">
        <v>14158</v>
      </c>
      <c r="G703" s="172">
        <v>0</v>
      </c>
      <c r="H703" s="172">
        <v>5328.23</v>
      </c>
      <c r="I703" s="51">
        <f t="shared" ref="I703:I710" si="182">IFERROR(E703/D703,"")*100</f>
        <v>188.57218966435801</v>
      </c>
      <c r="J703" s="51">
        <f t="shared" ref="J703:J710" si="183">IFERROR(E703/H703,"")*100</f>
        <v>265.71675772254599</v>
      </c>
      <c r="K703" s="161">
        <f t="shared" si="166"/>
        <v>35824</v>
      </c>
      <c r="L703" s="174">
        <f t="shared" si="170"/>
        <v>41152.230000000003</v>
      </c>
      <c r="M703" s="173">
        <f t="shared" si="171"/>
        <v>26994.23</v>
      </c>
    </row>
    <row r="704" spans="1:13" ht="18" customHeight="1">
      <c r="A704" s="169">
        <f t="shared" si="167"/>
        <v>7</v>
      </c>
      <c r="B704" s="170">
        <v>2100301</v>
      </c>
      <c r="C704" s="171" t="s">
        <v>760</v>
      </c>
      <c r="D704" s="172">
        <v>672</v>
      </c>
      <c r="E704" s="172">
        <v>562</v>
      </c>
      <c r="F704" s="172">
        <v>562</v>
      </c>
      <c r="G704" s="172">
        <v>0</v>
      </c>
      <c r="H704" s="172">
        <v>873.29</v>
      </c>
      <c r="I704" s="51">
        <f t="shared" si="182"/>
        <v>83.630952380952394</v>
      </c>
      <c r="J704" s="51">
        <f t="shared" si="183"/>
        <v>64.354338192353097</v>
      </c>
      <c r="K704" s="161">
        <f t="shared" si="166"/>
        <v>1796</v>
      </c>
      <c r="L704" s="174">
        <f t="shared" si="170"/>
        <v>2669.29</v>
      </c>
      <c r="M704" s="173">
        <f t="shared" si="171"/>
        <v>2107.29</v>
      </c>
    </row>
    <row r="705" spans="1:13" ht="18" customHeight="1">
      <c r="A705" s="169">
        <f t="shared" si="167"/>
        <v>7</v>
      </c>
      <c r="B705" s="170">
        <v>2100302</v>
      </c>
      <c r="C705" s="171" t="s">
        <v>761</v>
      </c>
      <c r="D705" s="172">
        <v>5707</v>
      </c>
      <c r="E705" s="172">
        <v>7174</v>
      </c>
      <c r="F705" s="172">
        <v>7174</v>
      </c>
      <c r="G705" s="172">
        <v>0</v>
      </c>
      <c r="H705" s="172">
        <v>3504.94</v>
      </c>
      <c r="I705" s="51">
        <f t="shared" si="182"/>
        <v>125.705274224636</v>
      </c>
      <c r="J705" s="51">
        <f t="shared" si="183"/>
        <v>204.68253379515801</v>
      </c>
      <c r="K705" s="161">
        <f t="shared" si="166"/>
        <v>20055</v>
      </c>
      <c r="L705" s="174">
        <f t="shared" si="170"/>
        <v>23559.94</v>
      </c>
      <c r="M705" s="173">
        <f t="shared" si="171"/>
        <v>16385.939999999999</v>
      </c>
    </row>
    <row r="706" spans="1:13" ht="18" customHeight="1">
      <c r="A706" s="169">
        <f t="shared" si="167"/>
        <v>7</v>
      </c>
      <c r="B706" s="170">
        <v>2100399</v>
      </c>
      <c r="C706" s="171" t="s">
        <v>762</v>
      </c>
      <c r="D706" s="172">
        <v>1129</v>
      </c>
      <c r="E706" s="172">
        <v>6422</v>
      </c>
      <c r="F706" s="172">
        <v>6422</v>
      </c>
      <c r="G706" s="172">
        <v>0</v>
      </c>
      <c r="H706" s="172">
        <v>950</v>
      </c>
      <c r="I706" s="51">
        <f t="shared" si="182"/>
        <v>568.82196634189495</v>
      </c>
      <c r="J706" s="51">
        <f t="shared" si="183"/>
        <v>676</v>
      </c>
      <c r="K706" s="161">
        <f t="shared" si="166"/>
        <v>13973</v>
      </c>
      <c r="L706" s="174">
        <f t="shared" si="170"/>
        <v>14923</v>
      </c>
      <c r="M706" s="173">
        <f t="shared" si="171"/>
        <v>8501</v>
      </c>
    </row>
    <row r="707" spans="1:13" ht="18" customHeight="1">
      <c r="A707" s="169">
        <f t="shared" si="167"/>
        <v>5</v>
      </c>
      <c r="B707" s="170">
        <v>21004</v>
      </c>
      <c r="C707" s="171" t="s">
        <v>763</v>
      </c>
      <c r="D707" s="172">
        <v>5670</v>
      </c>
      <c r="E707" s="172">
        <v>5340</v>
      </c>
      <c r="F707" s="172">
        <v>4943.8271880000002</v>
      </c>
      <c r="G707" s="172">
        <v>396.17281200000002</v>
      </c>
      <c r="H707" s="172">
        <v>6278.82</v>
      </c>
      <c r="I707" s="51">
        <f t="shared" si="182"/>
        <v>94.179894179894205</v>
      </c>
      <c r="J707" s="51">
        <f t="shared" si="183"/>
        <v>85.047827458025594</v>
      </c>
      <c r="K707" s="161">
        <f t="shared" si="166"/>
        <v>16350</v>
      </c>
      <c r="L707" s="174">
        <f t="shared" si="170"/>
        <v>22628.82</v>
      </c>
      <c r="M707" s="173">
        <f t="shared" si="171"/>
        <v>17288.82</v>
      </c>
    </row>
    <row r="708" spans="1:13" ht="18" customHeight="1">
      <c r="A708" s="169">
        <f t="shared" si="167"/>
        <v>7</v>
      </c>
      <c r="B708" s="170">
        <v>2100401</v>
      </c>
      <c r="C708" s="171" t="s">
        <v>764</v>
      </c>
      <c r="D708" s="172">
        <v>941</v>
      </c>
      <c r="E708" s="172">
        <v>549</v>
      </c>
      <c r="F708" s="172">
        <v>549</v>
      </c>
      <c r="G708" s="172">
        <v>0</v>
      </c>
      <c r="H708" s="172">
        <v>1510.64</v>
      </c>
      <c r="I708" s="51">
        <f t="shared" si="182"/>
        <v>58.342189160467598</v>
      </c>
      <c r="J708" s="51">
        <f t="shared" si="183"/>
        <v>36.3422125721548</v>
      </c>
      <c r="K708" s="161">
        <f t="shared" si="166"/>
        <v>2039</v>
      </c>
      <c r="L708" s="174">
        <f t="shared" si="170"/>
        <v>3549.64</v>
      </c>
      <c r="M708" s="173">
        <f t="shared" si="171"/>
        <v>3000.64</v>
      </c>
    </row>
    <row r="709" spans="1:13" ht="18" customHeight="1">
      <c r="A709" s="169">
        <f t="shared" si="167"/>
        <v>7</v>
      </c>
      <c r="B709" s="170">
        <v>2100402</v>
      </c>
      <c r="C709" s="171" t="s">
        <v>765</v>
      </c>
      <c r="D709" s="172">
        <v>420</v>
      </c>
      <c r="E709" s="172">
        <v>239</v>
      </c>
      <c r="F709" s="172">
        <v>239</v>
      </c>
      <c r="G709" s="172">
        <v>0</v>
      </c>
      <c r="H709" s="172">
        <v>284.67</v>
      </c>
      <c r="I709" s="51">
        <f t="shared" si="182"/>
        <v>56.904761904761898</v>
      </c>
      <c r="J709" s="51">
        <f t="shared" si="183"/>
        <v>83.956862331822805</v>
      </c>
      <c r="K709" s="161">
        <f t="shared" si="166"/>
        <v>898</v>
      </c>
      <c r="L709" s="174">
        <f t="shared" si="170"/>
        <v>1182.67</v>
      </c>
      <c r="M709" s="173">
        <f t="shared" si="171"/>
        <v>943.67</v>
      </c>
    </row>
    <row r="710" spans="1:13" ht="18" customHeight="1">
      <c r="A710" s="169">
        <f t="shared" si="167"/>
        <v>7</v>
      </c>
      <c r="B710" s="170">
        <v>2100403</v>
      </c>
      <c r="C710" s="171" t="s">
        <v>766</v>
      </c>
      <c r="D710" s="172">
        <v>500</v>
      </c>
      <c r="E710" s="172">
        <v>413</v>
      </c>
      <c r="F710" s="172">
        <v>413</v>
      </c>
      <c r="G710" s="172">
        <v>0</v>
      </c>
      <c r="H710" s="172">
        <v>625.70000000000005</v>
      </c>
      <c r="I710" s="51">
        <f t="shared" si="182"/>
        <v>82.6</v>
      </c>
      <c r="J710" s="51">
        <f t="shared" si="183"/>
        <v>66.0060731980182</v>
      </c>
      <c r="K710" s="161">
        <f t="shared" ref="K710:K773" si="184">D710+E710+F710+G710</f>
        <v>1326</v>
      </c>
      <c r="L710" s="174">
        <f t="shared" si="170"/>
        <v>1951.7</v>
      </c>
      <c r="M710" s="173">
        <f t="shared" si="171"/>
        <v>1538.7</v>
      </c>
    </row>
    <row r="711" spans="1:13" ht="21.95" hidden="1" customHeight="1">
      <c r="A711" s="169">
        <f t="shared" ref="A711:A774" si="185">LEN(B711)</f>
        <v>7</v>
      </c>
      <c r="B711" s="170">
        <v>2100404</v>
      </c>
      <c r="C711" s="171" t="s">
        <v>767</v>
      </c>
      <c r="D711" s="172">
        <v>0</v>
      </c>
      <c r="E711" s="172">
        <v>0</v>
      </c>
      <c r="F711" s="172">
        <v>0</v>
      </c>
      <c r="G711" s="172">
        <v>0</v>
      </c>
      <c r="H711" s="172">
        <v>0</v>
      </c>
      <c r="I711" s="175" t="str">
        <f t="shared" ref="I711:I773" si="186">IFERROR(E711/D711,"")</f>
        <v/>
      </c>
      <c r="J711" s="175" t="str">
        <f t="shared" ref="J711:J773" si="187">IFERROR(E711/H711,"")</f>
        <v/>
      </c>
      <c r="K711" s="161">
        <f t="shared" si="184"/>
        <v>0</v>
      </c>
      <c r="L711" s="174">
        <f t="shared" ref="L711:L774" si="188">D711+E711+F711+G711+H711</f>
        <v>0</v>
      </c>
      <c r="M711" s="173">
        <f t="shared" ref="M711:M774" si="189">D711+E711+H711</f>
        <v>0</v>
      </c>
    </row>
    <row r="712" spans="1:13" ht="21.95" hidden="1" customHeight="1">
      <c r="A712" s="169">
        <f t="shared" si="185"/>
        <v>7</v>
      </c>
      <c r="B712" s="170">
        <v>2100405</v>
      </c>
      <c r="C712" s="171" t="s">
        <v>768</v>
      </c>
      <c r="D712" s="172">
        <v>0</v>
      </c>
      <c r="E712" s="172">
        <v>0</v>
      </c>
      <c r="F712" s="172">
        <v>0</v>
      </c>
      <c r="G712" s="172">
        <v>0</v>
      </c>
      <c r="H712" s="172">
        <v>0</v>
      </c>
      <c r="I712" s="175" t="str">
        <f t="shared" si="186"/>
        <v/>
      </c>
      <c r="J712" s="175" t="str">
        <f t="shared" si="187"/>
        <v/>
      </c>
      <c r="K712" s="161">
        <f t="shared" si="184"/>
        <v>0</v>
      </c>
      <c r="L712" s="174">
        <f t="shared" si="188"/>
        <v>0</v>
      </c>
      <c r="M712" s="173">
        <f t="shared" si="189"/>
        <v>0</v>
      </c>
    </row>
    <row r="713" spans="1:13" ht="21.95" hidden="1" customHeight="1">
      <c r="A713" s="169">
        <f t="shared" si="185"/>
        <v>7</v>
      </c>
      <c r="B713" s="170">
        <v>2100406</v>
      </c>
      <c r="C713" s="171" t="s">
        <v>769</v>
      </c>
      <c r="D713" s="172">
        <v>0</v>
      </c>
      <c r="E713" s="172">
        <v>0</v>
      </c>
      <c r="F713" s="172">
        <v>0</v>
      </c>
      <c r="G713" s="172">
        <v>0</v>
      </c>
      <c r="H713" s="172">
        <v>0</v>
      </c>
      <c r="I713" s="175" t="str">
        <f t="shared" si="186"/>
        <v/>
      </c>
      <c r="J713" s="175" t="str">
        <f t="shared" si="187"/>
        <v/>
      </c>
      <c r="K713" s="161">
        <f t="shared" si="184"/>
        <v>0</v>
      </c>
      <c r="L713" s="174">
        <f t="shared" si="188"/>
        <v>0</v>
      </c>
      <c r="M713" s="173">
        <f t="shared" si="189"/>
        <v>0</v>
      </c>
    </row>
    <row r="714" spans="1:13" ht="21.95" hidden="1" customHeight="1">
      <c r="A714" s="169">
        <f t="shared" si="185"/>
        <v>7</v>
      </c>
      <c r="B714" s="170">
        <v>2100407</v>
      </c>
      <c r="C714" s="171" t="s">
        <v>770</v>
      </c>
      <c r="D714" s="172">
        <v>0</v>
      </c>
      <c r="E714" s="172">
        <v>0</v>
      </c>
      <c r="F714" s="172">
        <v>0</v>
      </c>
      <c r="G714" s="172">
        <v>0</v>
      </c>
      <c r="H714" s="172">
        <v>0</v>
      </c>
      <c r="I714" s="175" t="str">
        <f t="shared" si="186"/>
        <v/>
      </c>
      <c r="J714" s="175" t="str">
        <f t="shared" si="187"/>
        <v/>
      </c>
      <c r="K714" s="161">
        <f t="shared" si="184"/>
        <v>0</v>
      </c>
      <c r="L714" s="174">
        <f t="shared" si="188"/>
        <v>0</v>
      </c>
      <c r="M714" s="173">
        <f t="shared" si="189"/>
        <v>0</v>
      </c>
    </row>
    <row r="715" spans="1:13" ht="18" customHeight="1">
      <c r="A715" s="169">
        <f t="shared" si="185"/>
        <v>7</v>
      </c>
      <c r="B715" s="170">
        <v>2100408</v>
      </c>
      <c r="C715" s="171" t="s">
        <v>771</v>
      </c>
      <c r="D715" s="172">
        <v>3696</v>
      </c>
      <c r="E715" s="172">
        <v>569</v>
      </c>
      <c r="F715" s="172">
        <v>569</v>
      </c>
      <c r="G715" s="172">
        <v>0</v>
      </c>
      <c r="H715" s="172">
        <v>3409.81</v>
      </c>
      <c r="I715" s="51">
        <f t="shared" ref="I715:I716" si="190">IFERROR(E715/D715,"")*100</f>
        <v>15.3950216450216</v>
      </c>
      <c r="J715" s="51">
        <f t="shared" ref="J715:J718" si="191">IFERROR(E715/H715,"")*100</f>
        <v>16.6871467911702</v>
      </c>
      <c r="K715" s="161">
        <f t="shared" si="184"/>
        <v>4834</v>
      </c>
      <c r="L715" s="174">
        <f t="shared" si="188"/>
        <v>8243.81</v>
      </c>
      <c r="M715" s="173">
        <f t="shared" si="189"/>
        <v>7674.81</v>
      </c>
    </row>
    <row r="716" spans="1:13" ht="18" customHeight="1">
      <c r="A716" s="169">
        <f t="shared" si="185"/>
        <v>7</v>
      </c>
      <c r="B716" s="170">
        <v>2100409</v>
      </c>
      <c r="C716" s="171" t="s">
        <v>772</v>
      </c>
      <c r="D716" s="172">
        <v>113</v>
      </c>
      <c r="E716" s="172">
        <v>1480</v>
      </c>
      <c r="F716" s="172">
        <v>1220.717588</v>
      </c>
      <c r="G716" s="172">
        <v>259.28241200000002</v>
      </c>
      <c r="H716" s="172">
        <v>156</v>
      </c>
      <c r="I716" s="51">
        <f t="shared" si="190"/>
        <v>1309.7345132743401</v>
      </c>
      <c r="J716" s="51">
        <f t="shared" si="191"/>
        <v>948.71794871794896</v>
      </c>
      <c r="K716" s="161">
        <f t="shared" si="184"/>
        <v>3073</v>
      </c>
      <c r="L716" s="174">
        <f t="shared" si="188"/>
        <v>3229</v>
      </c>
      <c r="M716" s="173">
        <f t="shared" si="189"/>
        <v>1749</v>
      </c>
    </row>
    <row r="717" spans="1:13" ht="21.95" customHeight="1">
      <c r="A717" s="169">
        <f t="shared" si="185"/>
        <v>7</v>
      </c>
      <c r="B717" s="170">
        <v>2100410</v>
      </c>
      <c r="C717" s="171" t="s">
        <v>773</v>
      </c>
      <c r="D717" s="172">
        <v>0</v>
      </c>
      <c r="E717" s="172">
        <v>1678</v>
      </c>
      <c r="F717" s="172">
        <v>1541.1096</v>
      </c>
      <c r="G717" s="172">
        <v>136.8904</v>
      </c>
      <c r="H717" s="172">
        <v>0</v>
      </c>
      <c r="I717" s="51"/>
      <c r="J717" s="51"/>
      <c r="K717" s="161">
        <f t="shared" si="184"/>
        <v>3356</v>
      </c>
      <c r="L717" s="174">
        <f t="shared" si="188"/>
        <v>3356</v>
      </c>
      <c r="M717" s="173">
        <f t="shared" si="189"/>
        <v>1678</v>
      </c>
    </row>
    <row r="718" spans="1:13" ht="18" customHeight="1">
      <c r="A718" s="169">
        <f t="shared" si="185"/>
        <v>7</v>
      </c>
      <c r="B718" s="170">
        <v>2100499</v>
      </c>
      <c r="C718" s="171" t="s">
        <v>774</v>
      </c>
      <c r="D718" s="172">
        <v>0</v>
      </c>
      <c r="E718" s="172">
        <v>412</v>
      </c>
      <c r="F718" s="172">
        <v>412</v>
      </c>
      <c r="G718" s="172">
        <v>0</v>
      </c>
      <c r="H718" s="172">
        <v>292</v>
      </c>
      <c r="I718" s="51"/>
      <c r="J718" s="51">
        <f t="shared" si="191"/>
        <v>141.09589041095899</v>
      </c>
      <c r="K718" s="161">
        <f t="shared" si="184"/>
        <v>824</v>
      </c>
      <c r="L718" s="174">
        <f t="shared" si="188"/>
        <v>1116</v>
      </c>
      <c r="M718" s="173">
        <f t="shared" si="189"/>
        <v>704</v>
      </c>
    </row>
    <row r="719" spans="1:13" ht="18" hidden="1" customHeight="1">
      <c r="A719" s="169">
        <f t="shared" si="185"/>
        <v>5</v>
      </c>
      <c r="B719" s="170">
        <v>21006</v>
      </c>
      <c r="C719" s="171" t="s">
        <v>775</v>
      </c>
      <c r="D719" s="172">
        <v>0</v>
      </c>
      <c r="E719" s="172">
        <v>0</v>
      </c>
      <c r="F719" s="172">
        <v>0</v>
      </c>
      <c r="G719" s="172">
        <v>0</v>
      </c>
      <c r="H719" s="172">
        <v>200</v>
      </c>
      <c r="I719" s="31" t="str">
        <f t="shared" si="186"/>
        <v/>
      </c>
      <c r="J719" s="31">
        <f t="shared" si="187"/>
        <v>0</v>
      </c>
      <c r="K719" s="161">
        <f t="shared" si="184"/>
        <v>0</v>
      </c>
      <c r="L719" s="174">
        <f t="shared" si="188"/>
        <v>200</v>
      </c>
      <c r="M719" s="173">
        <f t="shared" si="189"/>
        <v>200</v>
      </c>
    </row>
    <row r="720" spans="1:13" ht="18" hidden="1" customHeight="1">
      <c r="A720" s="169">
        <f t="shared" si="185"/>
        <v>7</v>
      </c>
      <c r="B720" s="170">
        <v>2100601</v>
      </c>
      <c r="C720" s="171" t="s">
        <v>776</v>
      </c>
      <c r="D720" s="172">
        <v>0</v>
      </c>
      <c r="E720" s="172">
        <v>0</v>
      </c>
      <c r="F720" s="172">
        <v>0</v>
      </c>
      <c r="G720" s="172">
        <v>0</v>
      </c>
      <c r="H720" s="172">
        <v>200</v>
      </c>
      <c r="I720" s="31" t="str">
        <f t="shared" si="186"/>
        <v/>
      </c>
      <c r="J720" s="31">
        <f t="shared" si="187"/>
        <v>0</v>
      </c>
      <c r="K720" s="161">
        <f t="shared" si="184"/>
        <v>0</v>
      </c>
      <c r="L720" s="174">
        <f t="shared" si="188"/>
        <v>200</v>
      </c>
      <c r="M720" s="173">
        <f t="shared" si="189"/>
        <v>200</v>
      </c>
    </row>
    <row r="721" spans="1:13" ht="21.95" hidden="1" customHeight="1">
      <c r="A721" s="169">
        <f t="shared" si="185"/>
        <v>7</v>
      </c>
      <c r="B721" s="170">
        <v>2100699</v>
      </c>
      <c r="C721" s="171" t="s">
        <v>777</v>
      </c>
      <c r="D721" s="172">
        <v>0</v>
      </c>
      <c r="E721" s="172">
        <v>0</v>
      </c>
      <c r="F721" s="172">
        <v>0</v>
      </c>
      <c r="G721" s="172">
        <v>0</v>
      </c>
      <c r="H721" s="172">
        <v>0</v>
      </c>
      <c r="I721" s="175" t="str">
        <f t="shared" si="186"/>
        <v/>
      </c>
      <c r="J721" s="175" t="str">
        <f t="shared" si="187"/>
        <v/>
      </c>
      <c r="K721" s="161">
        <f t="shared" si="184"/>
        <v>0</v>
      </c>
      <c r="L721" s="174">
        <f t="shared" si="188"/>
        <v>0</v>
      </c>
      <c r="M721" s="173">
        <f t="shared" si="189"/>
        <v>0</v>
      </c>
    </row>
    <row r="722" spans="1:13" ht="18" customHeight="1">
      <c r="A722" s="169">
        <f t="shared" si="185"/>
        <v>5</v>
      </c>
      <c r="B722" s="170">
        <v>21007</v>
      </c>
      <c r="C722" s="171" t="s">
        <v>778</v>
      </c>
      <c r="D722" s="172">
        <v>1665</v>
      </c>
      <c r="E722" s="172">
        <v>1205</v>
      </c>
      <c r="F722" s="172">
        <v>1012.856038</v>
      </c>
      <c r="G722" s="172">
        <v>192.14396199999999</v>
      </c>
      <c r="H722" s="172">
        <v>972.46</v>
      </c>
      <c r="I722" s="51">
        <f t="shared" ref="I722:I728" si="192">IFERROR(E722/D722,"")*100</f>
        <v>72.372372372372396</v>
      </c>
      <c r="J722" s="51">
        <f t="shared" ref="J722:J728" si="193">IFERROR(E722/H722,"")*100</f>
        <v>123.912551673077</v>
      </c>
      <c r="K722" s="161">
        <f t="shared" si="184"/>
        <v>4075</v>
      </c>
      <c r="L722" s="174">
        <f t="shared" si="188"/>
        <v>5047.46</v>
      </c>
      <c r="M722" s="173">
        <f t="shared" si="189"/>
        <v>3842.46</v>
      </c>
    </row>
    <row r="723" spans="1:13" ht="18" customHeight="1">
      <c r="A723" s="169">
        <f t="shared" si="185"/>
        <v>7</v>
      </c>
      <c r="B723" s="170">
        <v>2100716</v>
      </c>
      <c r="C723" s="171" t="s">
        <v>779</v>
      </c>
      <c r="D723" s="172">
        <v>153</v>
      </c>
      <c r="E723" s="172">
        <v>112</v>
      </c>
      <c r="F723" s="172">
        <v>0</v>
      </c>
      <c r="G723" s="172">
        <v>111.697847</v>
      </c>
      <c r="H723" s="172">
        <v>134.26</v>
      </c>
      <c r="I723" s="51">
        <f t="shared" si="192"/>
        <v>73.202614379085006</v>
      </c>
      <c r="J723" s="51">
        <f t="shared" si="193"/>
        <v>83.420229405630906</v>
      </c>
      <c r="K723" s="161">
        <f t="shared" si="184"/>
        <v>376.69784700000002</v>
      </c>
      <c r="L723" s="174">
        <f t="shared" si="188"/>
        <v>510.95784700000002</v>
      </c>
      <c r="M723" s="173">
        <f t="shared" si="189"/>
        <v>399.26</v>
      </c>
    </row>
    <row r="724" spans="1:13" ht="18" customHeight="1">
      <c r="A724" s="169">
        <f t="shared" si="185"/>
        <v>7</v>
      </c>
      <c r="B724" s="170">
        <v>2100717</v>
      </c>
      <c r="C724" s="171" t="s">
        <v>780</v>
      </c>
      <c r="D724" s="172">
        <v>29</v>
      </c>
      <c r="E724" s="172">
        <v>751</v>
      </c>
      <c r="F724" s="172">
        <v>704.69388500000002</v>
      </c>
      <c r="G724" s="172">
        <v>46.306114999999998</v>
      </c>
      <c r="H724" s="172">
        <v>834.6</v>
      </c>
      <c r="I724" s="51">
        <f t="shared" si="192"/>
        <v>2589.6551724137898</v>
      </c>
      <c r="J724" s="51">
        <f t="shared" si="193"/>
        <v>89.983225497244206</v>
      </c>
      <c r="K724" s="161">
        <f t="shared" si="184"/>
        <v>1531</v>
      </c>
      <c r="L724" s="174">
        <f t="shared" si="188"/>
        <v>2365.6</v>
      </c>
      <c r="M724" s="173">
        <f t="shared" si="189"/>
        <v>1614.6</v>
      </c>
    </row>
    <row r="725" spans="1:13" ht="18" customHeight="1">
      <c r="A725" s="169">
        <f t="shared" si="185"/>
        <v>7</v>
      </c>
      <c r="B725" s="170">
        <v>2100799</v>
      </c>
      <c r="C725" s="171" t="s">
        <v>781</v>
      </c>
      <c r="D725" s="172">
        <v>1483</v>
      </c>
      <c r="E725" s="172">
        <v>342</v>
      </c>
      <c r="F725" s="172">
        <v>307.86</v>
      </c>
      <c r="G725" s="172">
        <v>34.14</v>
      </c>
      <c r="H725" s="172">
        <v>3.6</v>
      </c>
      <c r="I725" s="51">
        <f t="shared" si="192"/>
        <v>23.061362103843599</v>
      </c>
      <c r="J725" s="51">
        <f t="shared" si="193"/>
        <v>9500</v>
      </c>
      <c r="K725" s="161">
        <f t="shared" si="184"/>
        <v>2167</v>
      </c>
      <c r="L725" s="174">
        <f t="shared" si="188"/>
        <v>2170.6</v>
      </c>
      <c r="M725" s="173">
        <f t="shared" si="189"/>
        <v>1828.6</v>
      </c>
    </row>
    <row r="726" spans="1:13" ht="18" customHeight="1">
      <c r="A726" s="169">
        <f t="shared" si="185"/>
        <v>5</v>
      </c>
      <c r="B726" s="170">
        <v>21011</v>
      </c>
      <c r="C726" s="171" t="s">
        <v>782</v>
      </c>
      <c r="D726" s="172">
        <v>16991</v>
      </c>
      <c r="E726" s="172">
        <v>16857</v>
      </c>
      <c r="F726" s="172">
        <v>14285.115437</v>
      </c>
      <c r="G726" s="172">
        <v>2571.8845630000001</v>
      </c>
      <c r="H726" s="172">
        <v>15576.86</v>
      </c>
      <c r="I726" s="51">
        <f t="shared" si="192"/>
        <v>99.211347183803198</v>
      </c>
      <c r="J726" s="51">
        <f t="shared" si="193"/>
        <v>108.21821599475101</v>
      </c>
      <c r="K726" s="161">
        <f t="shared" si="184"/>
        <v>50705</v>
      </c>
      <c r="L726" s="174">
        <f t="shared" si="188"/>
        <v>66281.86</v>
      </c>
      <c r="M726" s="173">
        <f t="shared" si="189"/>
        <v>49424.86</v>
      </c>
    </row>
    <row r="727" spans="1:13" ht="18" customHeight="1">
      <c r="A727" s="169">
        <f t="shared" si="185"/>
        <v>7</v>
      </c>
      <c r="B727" s="170">
        <v>2101101</v>
      </c>
      <c r="C727" s="171" t="s">
        <v>783</v>
      </c>
      <c r="D727" s="172">
        <v>2736</v>
      </c>
      <c r="E727" s="172">
        <v>2709</v>
      </c>
      <c r="F727" s="172">
        <v>1700.5412679999999</v>
      </c>
      <c r="G727" s="172">
        <v>1008.4587320000001</v>
      </c>
      <c r="H727" s="172">
        <v>2724.48</v>
      </c>
      <c r="I727" s="51">
        <f t="shared" si="192"/>
        <v>99.013157894736807</v>
      </c>
      <c r="J727" s="51">
        <f t="shared" si="193"/>
        <v>99.431818181818201</v>
      </c>
      <c r="K727" s="161">
        <f t="shared" si="184"/>
        <v>8154</v>
      </c>
      <c r="L727" s="174">
        <f t="shared" si="188"/>
        <v>10878.48</v>
      </c>
      <c r="M727" s="173">
        <f t="shared" si="189"/>
        <v>8169.48</v>
      </c>
    </row>
    <row r="728" spans="1:13" ht="18" customHeight="1">
      <c r="A728" s="169">
        <f t="shared" si="185"/>
        <v>7</v>
      </c>
      <c r="B728" s="170">
        <v>2101102</v>
      </c>
      <c r="C728" s="171" t="s">
        <v>784</v>
      </c>
      <c r="D728" s="172">
        <v>9631</v>
      </c>
      <c r="E728" s="172">
        <v>9705</v>
      </c>
      <c r="F728" s="172">
        <v>8855.8869979999999</v>
      </c>
      <c r="G728" s="172">
        <v>849.11300200000005</v>
      </c>
      <c r="H728" s="172">
        <v>9364.14</v>
      </c>
      <c r="I728" s="51">
        <f t="shared" si="192"/>
        <v>100.768352196034</v>
      </c>
      <c r="J728" s="51">
        <f t="shared" si="193"/>
        <v>103.640056641614</v>
      </c>
      <c r="K728" s="161">
        <f t="shared" si="184"/>
        <v>29041</v>
      </c>
      <c r="L728" s="174">
        <f t="shared" si="188"/>
        <v>38405.14</v>
      </c>
      <c r="M728" s="173">
        <f t="shared" si="189"/>
        <v>28700.14</v>
      </c>
    </row>
    <row r="729" spans="1:13" ht="21.95" hidden="1" customHeight="1">
      <c r="A729" s="169">
        <f t="shared" si="185"/>
        <v>7</v>
      </c>
      <c r="B729" s="170">
        <v>2101103</v>
      </c>
      <c r="C729" s="171" t="s">
        <v>785</v>
      </c>
      <c r="D729" s="172">
        <v>0</v>
      </c>
      <c r="E729" s="172">
        <v>0</v>
      </c>
      <c r="F729" s="172">
        <v>0</v>
      </c>
      <c r="G729" s="172">
        <v>0</v>
      </c>
      <c r="H729" s="172">
        <v>0</v>
      </c>
      <c r="I729" s="175" t="str">
        <f t="shared" si="186"/>
        <v/>
      </c>
      <c r="J729" s="175" t="str">
        <f t="shared" si="187"/>
        <v/>
      </c>
      <c r="K729" s="161">
        <f t="shared" si="184"/>
        <v>0</v>
      </c>
      <c r="L729" s="174">
        <f t="shared" si="188"/>
        <v>0</v>
      </c>
      <c r="M729" s="173">
        <f t="shared" si="189"/>
        <v>0</v>
      </c>
    </row>
    <row r="730" spans="1:13" ht="18" customHeight="1">
      <c r="A730" s="169">
        <f t="shared" si="185"/>
        <v>7</v>
      </c>
      <c r="B730" s="170">
        <v>2101199</v>
      </c>
      <c r="C730" s="171" t="s">
        <v>786</v>
      </c>
      <c r="D730" s="172">
        <v>4624</v>
      </c>
      <c r="E730" s="172">
        <v>4443</v>
      </c>
      <c r="F730" s="172">
        <v>3728.687171</v>
      </c>
      <c r="G730" s="172">
        <v>714.31282899999997</v>
      </c>
      <c r="H730" s="172">
        <v>3488.24</v>
      </c>
      <c r="I730" s="51">
        <f t="shared" ref="I730:I731" si="194">IFERROR(E730/D730,"")*100</f>
        <v>96.085640138408294</v>
      </c>
      <c r="J730" s="51">
        <f t="shared" ref="J730:J731" si="195">IFERROR(E730/H730,"")*100</f>
        <v>127.37082310850199</v>
      </c>
      <c r="K730" s="161">
        <f t="shared" si="184"/>
        <v>13510</v>
      </c>
      <c r="L730" s="174">
        <f t="shared" si="188"/>
        <v>16998.240000000002</v>
      </c>
      <c r="M730" s="173">
        <f t="shared" si="189"/>
        <v>12555.24</v>
      </c>
    </row>
    <row r="731" spans="1:13" ht="18" customHeight="1">
      <c r="A731" s="169">
        <f t="shared" si="185"/>
        <v>5</v>
      </c>
      <c r="B731" s="170">
        <v>21012</v>
      </c>
      <c r="C731" s="171" t="s">
        <v>787</v>
      </c>
      <c r="D731" s="172">
        <v>36951</v>
      </c>
      <c r="E731" s="172">
        <v>38289</v>
      </c>
      <c r="F731" s="172">
        <v>38289</v>
      </c>
      <c r="G731" s="172">
        <v>0</v>
      </c>
      <c r="H731" s="172">
        <v>36108.79</v>
      </c>
      <c r="I731" s="51">
        <f t="shared" si="194"/>
        <v>103.62101160997</v>
      </c>
      <c r="J731" s="51">
        <f t="shared" si="195"/>
        <v>106.03789271255</v>
      </c>
      <c r="K731" s="161">
        <f t="shared" si="184"/>
        <v>113529</v>
      </c>
      <c r="L731" s="174">
        <f t="shared" si="188"/>
        <v>149637.79</v>
      </c>
      <c r="M731" s="173">
        <f t="shared" si="189"/>
        <v>111348.79</v>
      </c>
    </row>
    <row r="732" spans="1:13" ht="21.95" hidden="1" customHeight="1">
      <c r="A732" s="169">
        <f t="shared" si="185"/>
        <v>7</v>
      </c>
      <c r="B732" s="170">
        <v>2101201</v>
      </c>
      <c r="C732" s="171" t="s">
        <v>788</v>
      </c>
      <c r="D732" s="172">
        <v>0</v>
      </c>
      <c r="E732" s="172">
        <v>0</v>
      </c>
      <c r="F732" s="172">
        <v>0</v>
      </c>
      <c r="G732" s="172">
        <v>0</v>
      </c>
      <c r="H732" s="172">
        <v>0</v>
      </c>
      <c r="I732" s="175" t="str">
        <f t="shared" si="186"/>
        <v/>
      </c>
      <c r="J732" s="175" t="str">
        <f t="shared" si="187"/>
        <v/>
      </c>
      <c r="K732" s="161">
        <f t="shared" si="184"/>
        <v>0</v>
      </c>
      <c r="L732" s="174">
        <f t="shared" si="188"/>
        <v>0</v>
      </c>
      <c r="M732" s="173">
        <f t="shared" si="189"/>
        <v>0</v>
      </c>
    </row>
    <row r="733" spans="1:13" ht="18" customHeight="1">
      <c r="A733" s="169">
        <f t="shared" si="185"/>
        <v>7</v>
      </c>
      <c r="B733" s="170">
        <v>2101202</v>
      </c>
      <c r="C733" s="171" t="s">
        <v>789</v>
      </c>
      <c r="D733" s="172">
        <v>36951</v>
      </c>
      <c r="E733" s="172">
        <v>38289</v>
      </c>
      <c r="F733" s="172">
        <v>38289</v>
      </c>
      <c r="G733" s="172">
        <v>0</v>
      </c>
      <c r="H733" s="172">
        <v>36108.79</v>
      </c>
      <c r="I733" s="51">
        <f>IFERROR(E733/D733,"")*100</f>
        <v>103.62101160997</v>
      </c>
      <c r="J733" s="51">
        <f>IFERROR(E733/H733,"")*100</f>
        <v>106.03789271255</v>
      </c>
      <c r="K733" s="161">
        <f t="shared" si="184"/>
        <v>113529</v>
      </c>
      <c r="L733" s="174">
        <f t="shared" si="188"/>
        <v>149637.79</v>
      </c>
      <c r="M733" s="173">
        <f t="shared" si="189"/>
        <v>111348.79</v>
      </c>
    </row>
    <row r="734" spans="1:13" ht="21.95" hidden="1" customHeight="1">
      <c r="A734" s="169">
        <f t="shared" si="185"/>
        <v>7</v>
      </c>
      <c r="B734" s="170">
        <v>2101299</v>
      </c>
      <c r="C734" s="171" t="s">
        <v>790</v>
      </c>
      <c r="D734" s="172">
        <v>0</v>
      </c>
      <c r="E734" s="172">
        <v>0</v>
      </c>
      <c r="F734" s="172">
        <v>0</v>
      </c>
      <c r="G734" s="172">
        <v>0</v>
      </c>
      <c r="H734" s="172">
        <v>0</v>
      </c>
      <c r="I734" s="175" t="str">
        <f t="shared" si="186"/>
        <v/>
      </c>
      <c r="J734" s="175" t="str">
        <f t="shared" si="187"/>
        <v/>
      </c>
      <c r="K734" s="161">
        <f t="shared" si="184"/>
        <v>0</v>
      </c>
      <c r="L734" s="174">
        <f t="shared" si="188"/>
        <v>0</v>
      </c>
      <c r="M734" s="173">
        <f t="shared" si="189"/>
        <v>0</v>
      </c>
    </row>
    <row r="735" spans="1:13" ht="18" customHeight="1">
      <c r="A735" s="169">
        <f t="shared" si="185"/>
        <v>5</v>
      </c>
      <c r="B735" s="170">
        <v>21013</v>
      </c>
      <c r="C735" s="171" t="s">
        <v>791</v>
      </c>
      <c r="D735" s="172">
        <v>5016</v>
      </c>
      <c r="E735" s="172">
        <v>2093</v>
      </c>
      <c r="F735" s="172">
        <v>2040.12</v>
      </c>
      <c r="G735" s="172">
        <v>52.88</v>
      </c>
      <c r="H735" s="172">
        <v>7198</v>
      </c>
      <c r="I735" s="51">
        <f t="shared" ref="I735:I736" si="196">IFERROR(E735/D735,"")*100</f>
        <v>41.7264752791069</v>
      </c>
      <c r="J735" s="51">
        <f t="shared" ref="J735:J736" si="197">IFERROR(E735/H735,"")*100</f>
        <v>29.077521533759398</v>
      </c>
      <c r="K735" s="161">
        <f t="shared" si="184"/>
        <v>9202</v>
      </c>
      <c r="L735" s="174">
        <f t="shared" si="188"/>
        <v>16400</v>
      </c>
      <c r="M735" s="173">
        <f t="shared" si="189"/>
        <v>14307</v>
      </c>
    </row>
    <row r="736" spans="1:13" ht="18" customHeight="1">
      <c r="A736" s="169">
        <f t="shared" si="185"/>
        <v>7</v>
      </c>
      <c r="B736" s="170">
        <v>2101301</v>
      </c>
      <c r="C736" s="171" t="s">
        <v>792</v>
      </c>
      <c r="D736" s="172">
        <v>5000</v>
      </c>
      <c r="E736" s="172">
        <v>2074</v>
      </c>
      <c r="F736" s="172">
        <v>2021.12</v>
      </c>
      <c r="G736" s="172">
        <v>52.88</v>
      </c>
      <c r="H736" s="172">
        <v>7182</v>
      </c>
      <c r="I736" s="51">
        <f t="shared" si="196"/>
        <v>41.48</v>
      </c>
      <c r="J736" s="51">
        <f t="shared" si="197"/>
        <v>28.877749930381501</v>
      </c>
      <c r="K736" s="161">
        <f t="shared" si="184"/>
        <v>9148</v>
      </c>
      <c r="L736" s="174">
        <f t="shared" si="188"/>
        <v>16330</v>
      </c>
      <c r="M736" s="173">
        <f t="shared" si="189"/>
        <v>14256</v>
      </c>
    </row>
    <row r="737" spans="1:13" ht="21.95" hidden="1" customHeight="1">
      <c r="A737" s="169">
        <f t="shared" si="185"/>
        <v>7</v>
      </c>
      <c r="B737" s="170">
        <v>2101302</v>
      </c>
      <c r="C737" s="171" t="s">
        <v>793</v>
      </c>
      <c r="D737" s="172">
        <v>0</v>
      </c>
      <c r="E737" s="172">
        <v>0</v>
      </c>
      <c r="F737" s="172">
        <v>0</v>
      </c>
      <c r="G737" s="172">
        <v>0</v>
      </c>
      <c r="H737" s="172">
        <v>0</v>
      </c>
      <c r="I737" s="175" t="str">
        <f t="shared" si="186"/>
        <v/>
      </c>
      <c r="J737" s="175" t="str">
        <f t="shared" si="187"/>
        <v/>
      </c>
      <c r="K737" s="161">
        <f t="shared" si="184"/>
        <v>0</v>
      </c>
      <c r="L737" s="174">
        <f t="shared" si="188"/>
        <v>0</v>
      </c>
      <c r="M737" s="173">
        <f t="shared" si="189"/>
        <v>0</v>
      </c>
    </row>
    <row r="738" spans="1:13" ht="18" customHeight="1">
      <c r="A738" s="169">
        <f t="shared" si="185"/>
        <v>7</v>
      </c>
      <c r="B738" s="170">
        <v>2101399</v>
      </c>
      <c r="C738" s="171" t="s">
        <v>794</v>
      </c>
      <c r="D738" s="172">
        <v>16</v>
      </c>
      <c r="E738" s="172">
        <v>19</v>
      </c>
      <c r="F738" s="172">
        <v>19</v>
      </c>
      <c r="G738" s="172">
        <v>0</v>
      </c>
      <c r="H738" s="172">
        <v>16</v>
      </c>
      <c r="I738" s="51">
        <f t="shared" ref="I738" si="198">IFERROR(E738/D738,"")*100</f>
        <v>118.75</v>
      </c>
      <c r="J738" s="51">
        <f t="shared" ref="J738:J740" si="199">IFERROR(E738/H738,"")*100</f>
        <v>118.75</v>
      </c>
      <c r="K738" s="161">
        <f t="shared" si="184"/>
        <v>54</v>
      </c>
      <c r="L738" s="174">
        <f t="shared" si="188"/>
        <v>70</v>
      </c>
      <c r="M738" s="173">
        <f t="shared" si="189"/>
        <v>51</v>
      </c>
    </row>
    <row r="739" spans="1:13" ht="18" customHeight="1">
      <c r="A739" s="169">
        <f t="shared" si="185"/>
        <v>5</v>
      </c>
      <c r="B739" s="170">
        <v>21014</v>
      </c>
      <c r="C739" s="171" t="s">
        <v>795</v>
      </c>
      <c r="D739" s="172">
        <v>0</v>
      </c>
      <c r="E739" s="172">
        <v>66</v>
      </c>
      <c r="F739" s="172">
        <v>52.973100000000002</v>
      </c>
      <c r="G739" s="172">
        <v>13.026899999999999</v>
      </c>
      <c r="H739" s="172">
        <v>100</v>
      </c>
      <c r="I739" s="51"/>
      <c r="J739" s="51">
        <f t="shared" si="199"/>
        <v>66</v>
      </c>
      <c r="K739" s="161">
        <f t="shared" si="184"/>
        <v>132</v>
      </c>
      <c r="L739" s="174">
        <f t="shared" si="188"/>
        <v>232</v>
      </c>
      <c r="M739" s="173">
        <f t="shared" si="189"/>
        <v>166</v>
      </c>
    </row>
    <row r="740" spans="1:13" ht="18" customHeight="1">
      <c r="A740" s="169">
        <f t="shared" si="185"/>
        <v>7</v>
      </c>
      <c r="B740" s="170">
        <v>2101401</v>
      </c>
      <c r="C740" s="171" t="s">
        <v>796</v>
      </c>
      <c r="D740" s="172">
        <v>0</v>
      </c>
      <c r="E740" s="172">
        <v>66</v>
      </c>
      <c r="F740" s="172">
        <v>52.973100000000002</v>
      </c>
      <c r="G740" s="172">
        <v>13.026899999999999</v>
      </c>
      <c r="H740" s="172">
        <v>100</v>
      </c>
      <c r="I740" s="51"/>
      <c r="J740" s="51">
        <f t="shared" si="199"/>
        <v>66</v>
      </c>
      <c r="K740" s="161">
        <f t="shared" si="184"/>
        <v>132</v>
      </c>
      <c r="L740" s="174">
        <f t="shared" si="188"/>
        <v>232</v>
      </c>
      <c r="M740" s="173">
        <f t="shared" si="189"/>
        <v>166</v>
      </c>
    </row>
    <row r="741" spans="1:13" ht="21.95" hidden="1" customHeight="1">
      <c r="A741" s="169">
        <f t="shared" si="185"/>
        <v>7</v>
      </c>
      <c r="B741" s="170">
        <v>2101499</v>
      </c>
      <c r="C741" s="171" t="s">
        <v>797</v>
      </c>
      <c r="D741" s="172">
        <v>0</v>
      </c>
      <c r="E741" s="172">
        <v>0</v>
      </c>
      <c r="F741" s="172">
        <v>0</v>
      </c>
      <c r="G741" s="172">
        <v>0</v>
      </c>
      <c r="H741" s="172">
        <v>0</v>
      </c>
      <c r="I741" s="175" t="str">
        <f t="shared" si="186"/>
        <v/>
      </c>
      <c r="J741" s="175" t="str">
        <f t="shared" si="187"/>
        <v/>
      </c>
      <c r="K741" s="161">
        <f t="shared" si="184"/>
        <v>0</v>
      </c>
      <c r="L741" s="174">
        <f t="shared" si="188"/>
        <v>0</v>
      </c>
      <c r="M741" s="173">
        <f t="shared" si="189"/>
        <v>0</v>
      </c>
    </row>
    <row r="742" spans="1:13" ht="18" customHeight="1">
      <c r="A742" s="169">
        <f t="shared" si="185"/>
        <v>5</v>
      </c>
      <c r="B742" s="170">
        <v>21015</v>
      </c>
      <c r="C742" s="171" t="s">
        <v>798</v>
      </c>
      <c r="D742" s="172">
        <v>0</v>
      </c>
      <c r="E742" s="172">
        <v>14</v>
      </c>
      <c r="F742" s="172">
        <v>14</v>
      </c>
      <c r="G742" s="172">
        <v>0</v>
      </c>
      <c r="H742" s="172">
        <v>45</v>
      </c>
      <c r="I742" s="51"/>
      <c r="J742" s="51">
        <f t="shared" ref="J742" si="200">IFERROR(E742/H742,"")*100</f>
        <v>31.1111111111111</v>
      </c>
      <c r="K742" s="161">
        <f t="shared" si="184"/>
        <v>28</v>
      </c>
      <c r="L742" s="174">
        <f t="shared" si="188"/>
        <v>73</v>
      </c>
      <c r="M742" s="173">
        <f t="shared" si="189"/>
        <v>59</v>
      </c>
    </row>
    <row r="743" spans="1:13" ht="21.95" customHeight="1">
      <c r="A743" s="169">
        <f t="shared" si="185"/>
        <v>7</v>
      </c>
      <c r="B743" s="170">
        <v>2101501</v>
      </c>
      <c r="C743" s="171" t="s">
        <v>301</v>
      </c>
      <c r="D743" s="172">
        <v>0</v>
      </c>
      <c r="E743" s="172">
        <v>14</v>
      </c>
      <c r="F743" s="172">
        <v>14</v>
      </c>
      <c r="G743" s="172">
        <v>0</v>
      </c>
      <c r="H743" s="172"/>
      <c r="I743" s="51"/>
      <c r="J743" s="51"/>
      <c r="K743" s="161">
        <f t="shared" si="184"/>
        <v>28</v>
      </c>
      <c r="L743" s="174">
        <f t="shared" si="188"/>
        <v>28</v>
      </c>
      <c r="M743" s="173">
        <f t="shared" si="189"/>
        <v>14</v>
      </c>
    </row>
    <row r="744" spans="1:13" ht="21.95" hidden="1" customHeight="1">
      <c r="A744" s="169">
        <f t="shared" si="185"/>
        <v>7</v>
      </c>
      <c r="B744" s="170">
        <v>2101502</v>
      </c>
      <c r="C744" s="171" t="s">
        <v>279</v>
      </c>
      <c r="D744" s="172">
        <v>0</v>
      </c>
      <c r="E744" s="172">
        <v>0</v>
      </c>
      <c r="F744" s="172">
        <v>0</v>
      </c>
      <c r="G744" s="172">
        <v>0</v>
      </c>
      <c r="H744" s="172"/>
      <c r="I744" s="175" t="str">
        <f t="shared" si="186"/>
        <v/>
      </c>
      <c r="J744" s="175" t="str">
        <f t="shared" si="187"/>
        <v/>
      </c>
      <c r="K744" s="161">
        <f t="shared" si="184"/>
        <v>0</v>
      </c>
      <c r="L744" s="174">
        <f t="shared" si="188"/>
        <v>0</v>
      </c>
      <c r="M744" s="173">
        <f t="shared" si="189"/>
        <v>0</v>
      </c>
    </row>
    <row r="745" spans="1:13" ht="21.95" hidden="1" customHeight="1">
      <c r="A745" s="169">
        <f t="shared" si="185"/>
        <v>7</v>
      </c>
      <c r="B745" s="170">
        <v>2101503</v>
      </c>
      <c r="C745" s="171" t="s">
        <v>256</v>
      </c>
      <c r="D745" s="172">
        <v>0</v>
      </c>
      <c r="E745" s="172">
        <v>0</v>
      </c>
      <c r="F745" s="172">
        <v>0</v>
      </c>
      <c r="G745" s="172">
        <v>0</v>
      </c>
      <c r="H745" s="172"/>
      <c r="I745" s="175" t="str">
        <f t="shared" si="186"/>
        <v/>
      </c>
      <c r="J745" s="175" t="str">
        <f t="shared" si="187"/>
        <v/>
      </c>
      <c r="K745" s="161">
        <f t="shared" si="184"/>
        <v>0</v>
      </c>
      <c r="L745" s="174">
        <f t="shared" si="188"/>
        <v>0</v>
      </c>
      <c r="M745" s="173">
        <f t="shared" si="189"/>
        <v>0</v>
      </c>
    </row>
    <row r="746" spans="1:13" ht="21.95" hidden="1" customHeight="1">
      <c r="A746" s="169">
        <f t="shared" si="185"/>
        <v>7</v>
      </c>
      <c r="B746" s="170">
        <v>2101504</v>
      </c>
      <c r="C746" s="171" t="s">
        <v>307</v>
      </c>
      <c r="D746" s="172">
        <v>0</v>
      </c>
      <c r="E746" s="172">
        <v>0</v>
      </c>
      <c r="F746" s="172">
        <v>0</v>
      </c>
      <c r="G746" s="172">
        <v>0</v>
      </c>
      <c r="H746" s="172"/>
      <c r="I746" s="175" t="str">
        <f t="shared" si="186"/>
        <v/>
      </c>
      <c r="J746" s="175" t="str">
        <f t="shared" si="187"/>
        <v/>
      </c>
      <c r="K746" s="161">
        <f t="shared" si="184"/>
        <v>0</v>
      </c>
      <c r="L746" s="174">
        <f t="shared" si="188"/>
        <v>0</v>
      </c>
      <c r="M746" s="173">
        <f t="shared" si="189"/>
        <v>0</v>
      </c>
    </row>
    <row r="747" spans="1:13" ht="21.95" hidden="1" customHeight="1">
      <c r="A747" s="169">
        <f t="shared" si="185"/>
        <v>7</v>
      </c>
      <c r="B747" s="170">
        <v>2101505</v>
      </c>
      <c r="C747" s="171" t="s">
        <v>799</v>
      </c>
      <c r="D747" s="172">
        <v>0</v>
      </c>
      <c r="E747" s="172">
        <v>0</v>
      </c>
      <c r="F747" s="172">
        <v>0</v>
      </c>
      <c r="G747" s="172">
        <v>0</v>
      </c>
      <c r="H747" s="172"/>
      <c r="I747" s="175" t="str">
        <f t="shared" si="186"/>
        <v/>
      </c>
      <c r="J747" s="175" t="str">
        <f t="shared" si="187"/>
        <v/>
      </c>
      <c r="K747" s="161">
        <f t="shared" si="184"/>
        <v>0</v>
      </c>
      <c r="L747" s="174">
        <f t="shared" si="188"/>
        <v>0</v>
      </c>
      <c r="M747" s="173">
        <f t="shared" si="189"/>
        <v>0</v>
      </c>
    </row>
    <row r="748" spans="1:13" ht="21.95" hidden="1" customHeight="1">
      <c r="A748" s="169">
        <f t="shared" si="185"/>
        <v>7</v>
      </c>
      <c r="B748" s="170">
        <v>2101506</v>
      </c>
      <c r="C748" s="171" t="s">
        <v>800</v>
      </c>
      <c r="D748" s="172">
        <v>0</v>
      </c>
      <c r="E748" s="172">
        <v>0</v>
      </c>
      <c r="F748" s="172">
        <v>0</v>
      </c>
      <c r="G748" s="172">
        <v>0</v>
      </c>
      <c r="H748" s="172"/>
      <c r="I748" s="175" t="str">
        <f t="shared" si="186"/>
        <v/>
      </c>
      <c r="J748" s="175" t="str">
        <f t="shared" si="187"/>
        <v/>
      </c>
      <c r="K748" s="161">
        <f t="shared" si="184"/>
        <v>0</v>
      </c>
      <c r="L748" s="174">
        <f t="shared" si="188"/>
        <v>0</v>
      </c>
      <c r="M748" s="173">
        <f t="shared" si="189"/>
        <v>0</v>
      </c>
    </row>
    <row r="749" spans="1:13" ht="21.95" hidden="1" customHeight="1">
      <c r="A749" s="169">
        <f t="shared" si="185"/>
        <v>7</v>
      </c>
      <c r="B749" s="170">
        <v>2101550</v>
      </c>
      <c r="C749" s="171" t="s">
        <v>308</v>
      </c>
      <c r="D749" s="172">
        <v>0</v>
      </c>
      <c r="E749" s="172">
        <v>0</v>
      </c>
      <c r="F749" s="172">
        <v>0</v>
      </c>
      <c r="G749" s="172">
        <v>0</v>
      </c>
      <c r="H749" s="172"/>
      <c r="I749" s="175" t="str">
        <f t="shared" si="186"/>
        <v/>
      </c>
      <c r="J749" s="175" t="str">
        <f t="shared" si="187"/>
        <v/>
      </c>
      <c r="K749" s="161">
        <f t="shared" si="184"/>
        <v>0</v>
      </c>
      <c r="L749" s="174">
        <f t="shared" si="188"/>
        <v>0</v>
      </c>
      <c r="M749" s="173">
        <f t="shared" si="189"/>
        <v>0</v>
      </c>
    </row>
    <row r="750" spans="1:13" ht="18" hidden="1" customHeight="1">
      <c r="A750" s="169">
        <f t="shared" si="185"/>
        <v>7</v>
      </c>
      <c r="B750" s="170">
        <v>2101599</v>
      </c>
      <c r="C750" s="171" t="s">
        <v>801</v>
      </c>
      <c r="D750" s="172">
        <v>0</v>
      </c>
      <c r="E750" s="172">
        <v>0</v>
      </c>
      <c r="F750" s="172">
        <v>0</v>
      </c>
      <c r="G750" s="172">
        <v>0</v>
      </c>
      <c r="H750" s="172">
        <v>45</v>
      </c>
      <c r="I750" s="31" t="str">
        <f t="shared" si="186"/>
        <v/>
      </c>
      <c r="J750" s="31">
        <f t="shared" si="187"/>
        <v>0</v>
      </c>
      <c r="K750" s="161">
        <f t="shared" si="184"/>
        <v>0</v>
      </c>
      <c r="L750" s="174">
        <f t="shared" si="188"/>
        <v>45</v>
      </c>
      <c r="M750" s="173">
        <f t="shared" si="189"/>
        <v>45</v>
      </c>
    </row>
    <row r="751" spans="1:13" ht="21.95" hidden="1" customHeight="1">
      <c r="A751" s="169">
        <f t="shared" si="185"/>
        <v>5</v>
      </c>
      <c r="B751" s="170">
        <v>21016</v>
      </c>
      <c r="C751" s="171" t="s">
        <v>802</v>
      </c>
      <c r="D751" s="172">
        <v>0</v>
      </c>
      <c r="E751" s="172">
        <v>0</v>
      </c>
      <c r="F751" s="172">
        <v>0</v>
      </c>
      <c r="G751" s="172">
        <v>0</v>
      </c>
      <c r="H751" s="172"/>
      <c r="I751" s="175" t="str">
        <f t="shared" si="186"/>
        <v/>
      </c>
      <c r="J751" s="175" t="str">
        <f t="shared" si="187"/>
        <v/>
      </c>
      <c r="K751" s="161">
        <f t="shared" si="184"/>
        <v>0</v>
      </c>
      <c r="L751" s="174">
        <f t="shared" si="188"/>
        <v>0</v>
      </c>
      <c r="M751" s="173">
        <f t="shared" si="189"/>
        <v>0</v>
      </c>
    </row>
    <row r="752" spans="1:13" ht="21.95" hidden="1" customHeight="1">
      <c r="A752" s="169">
        <f t="shared" si="185"/>
        <v>7</v>
      </c>
      <c r="B752" s="170">
        <v>2101601</v>
      </c>
      <c r="C752" s="171" t="s">
        <v>803</v>
      </c>
      <c r="D752" s="172">
        <v>0</v>
      </c>
      <c r="E752" s="172">
        <v>0</v>
      </c>
      <c r="F752" s="172">
        <v>0</v>
      </c>
      <c r="G752" s="172">
        <v>0</v>
      </c>
      <c r="H752" s="172"/>
      <c r="I752" s="175" t="str">
        <f t="shared" si="186"/>
        <v/>
      </c>
      <c r="J752" s="175" t="str">
        <f t="shared" si="187"/>
        <v/>
      </c>
      <c r="K752" s="161">
        <f t="shared" si="184"/>
        <v>0</v>
      </c>
      <c r="L752" s="174">
        <f t="shared" si="188"/>
        <v>0</v>
      </c>
      <c r="M752" s="173">
        <f t="shared" si="189"/>
        <v>0</v>
      </c>
    </row>
    <row r="753" spans="1:13" ht="18" customHeight="1">
      <c r="A753" s="169">
        <f t="shared" si="185"/>
        <v>5</v>
      </c>
      <c r="B753" s="170">
        <v>21099</v>
      </c>
      <c r="C753" s="171" t="s">
        <v>804</v>
      </c>
      <c r="D753" s="172">
        <v>250</v>
      </c>
      <c r="E753" s="172">
        <v>3267</v>
      </c>
      <c r="F753" s="172">
        <v>3048.085</v>
      </c>
      <c r="G753" s="172">
        <v>218.91499999999999</v>
      </c>
      <c r="H753" s="172">
        <v>78.31</v>
      </c>
      <c r="I753" s="51">
        <f t="shared" ref="I753:I757" si="201">IFERROR(E753/D753,"")*100</f>
        <v>1306.8</v>
      </c>
      <c r="J753" s="51">
        <f t="shared" ref="J753:J757" si="202">IFERROR(E753/H753,"")*100</f>
        <v>4171.8809858255599</v>
      </c>
      <c r="K753" s="161">
        <f t="shared" si="184"/>
        <v>6784</v>
      </c>
      <c r="L753" s="174">
        <f t="shared" si="188"/>
        <v>6862.31</v>
      </c>
      <c r="M753" s="173">
        <f t="shared" si="189"/>
        <v>3595.31</v>
      </c>
    </row>
    <row r="754" spans="1:13" ht="18" customHeight="1">
      <c r="A754" s="169">
        <f t="shared" si="185"/>
        <v>7</v>
      </c>
      <c r="B754" s="170">
        <v>2109901</v>
      </c>
      <c r="C754" s="171" t="s">
        <v>805</v>
      </c>
      <c r="D754" s="172">
        <v>250</v>
      </c>
      <c r="E754" s="172">
        <v>3267</v>
      </c>
      <c r="F754" s="172">
        <v>3048.085</v>
      </c>
      <c r="G754" s="172">
        <v>218.91499999999999</v>
      </c>
      <c r="H754" s="172">
        <v>78.31</v>
      </c>
      <c r="I754" s="51">
        <f t="shared" si="201"/>
        <v>1306.8</v>
      </c>
      <c r="J754" s="51">
        <f t="shared" si="202"/>
        <v>4171.8809858255599</v>
      </c>
      <c r="K754" s="161">
        <f t="shared" si="184"/>
        <v>6784</v>
      </c>
      <c r="L754" s="174">
        <f t="shared" si="188"/>
        <v>6862.31</v>
      </c>
      <c r="M754" s="173">
        <f t="shared" si="189"/>
        <v>3595.31</v>
      </c>
    </row>
    <row r="755" spans="1:13" ht="18" customHeight="1">
      <c r="A755" s="169">
        <f t="shared" si="185"/>
        <v>3</v>
      </c>
      <c r="B755" s="170">
        <v>211</v>
      </c>
      <c r="C755" s="171" t="s">
        <v>806</v>
      </c>
      <c r="D755" s="172">
        <v>5380</v>
      </c>
      <c r="E755" s="172">
        <v>30276</v>
      </c>
      <c r="F755" s="172">
        <v>27324.883298000001</v>
      </c>
      <c r="G755" s="172">
        <v>2951.1167019999998</v>
      </c>
      <c r="H755" s="172">
        <v>30110.880000000001</v>
      </c>
      <c r="I755" s="51">
        <f t="shared" si="201"/>
        <v>562.75092936803003</v>
      </c>
      <c r="J755" s="51">
        <f t="shared" si="202"/>
        <v>100.54837321260599</v>
      </c>
      <c r="K755" s="161">
        <f t="shared" si="184"/>
        <v>65932</v>
      </c>
      <c r="L755" s="174">
        <f t="shared" si="188"/>
        <v>96042.880000000005</v>
      </c>
      <c r="M755" s="173">
        <f t="shared" si="189"/>
        <v>65766.880000000005</v>
      </c>
    </row>
    <row r="756" spans="1:13" ht="18" customHeight="1">
      <c r="A756" s="169">
        <f t="shared" si="185"/>
        <v>5</v>
      </c>
      <c r="B756" s="170">
        <v>21101</v>
      </c>
      <c r="C756" s="171" t="s">
        <v>807</v>
      </c>
      <c r="D756" s="172">
        <v>820</v>
      </c>
      <c r="E756" s="172">
        <v>475</v>
      </c>
      <c r="F756" s="172">
        <v>475</v>
      </c>
      <c r="G756" s="172">
        <v>0</v>
      </c>
      <c r="H756" s="172">
        <v>810.77</v>
      </c>
      <c r="I756" s="51">
        <f t="shared" si="201"/>
        <v>57.9268292682927</v>
      </c>
      <c r="J756" s="51">
        <f t="shared" si="202"/>
        <v>58.5862821762029</v>
      </c>
      <c r="K756" s="161">
        <f t="shared" si="184"/>
        <v>1770</v>
      </c>
      <c r="L756" s="174">
        <f t="shared" si="188"/>
        <v>2580.77</v>
      </c>
      <c r="M756" s="173">
        <f t="shared" si="189"/>
        <v>2105.77</v>
      </c>
    </row>
    <row r="757" spans="1:13" ht="18" customHeight="1">
      <c r="A757" s="169">
        <f t="shared" si="185"/>
        <v>7</v>
      </c>
      <c r="B757" s="170">
        <v>2110101</v>
      </c>
      <c r="C757" s="171" t="s">
        <v>254</v>
      </c>
      <c r="D757" s="172">
        <v>485</v>
      </c>
      <c r="E757" s="172">
        <v>224</v>
      </c>
      <c r="F757" s="172">
        <v>224</v>
      </c>
      <c r="G757" s="172">
        <v>0</v>
      </c>
      <c r="H757" s="172">
        <v>402.77</v>
      </c>
      <c r="I757" s="51">
        <f t="shared" si="201"/>
        <v>46.185567010309299</v>
      </c>
      <c r="J757" s="51">
        <f t="shared" si="202"/>
        <v>55.6148670457085</v>
      </c>
      <c r="K757" s="161">
        <f t="shared" si="184"/>
        <v>933</v>
      </c>
      <c r="L757" s="174">
        <f t="shared" si="188"/>
        <v>1335.77</v>
      </c>
      <c r="M757" s="173">
        <f t="shared" si="189"/>
        <v>1111.77</v>
      </c>
    </row>
    <row r="758" spans="1:13" ht="21.95" hidden="1" customHeight="1">
      <c r="A758" s="169">
        <f t="shared" si="185"/>
        <v>7</v>
      </c>
      <c r="B758" s="170">
        <v>2110102</v>
      </c>
      <c r="C758" s="171" t="s">
        <v>279</v>
      </c>
      <c r="D758" s="172">
        <v>0</v>
      </c>
      <c r="E758" s="172">
        <v>0</v>
      </c>
      <c r="F758" s="172">
        <v>0</v>
      </c>
      <c r="G758" s="172">
        <v>0</v>
      </c>
      <c r="H758" s="172">
        <v>0</v>
      </c>
      <c r="I758" s="175" t="str">
        <f t="shared" si="186"/>
        <v/>
      </c>
      <c r="J758" s="175" t="str">
        <f t="shared" si="187"/>
        <v/>
      </c>
      <c r="K758" s="161">
        <f t="shared" si="184"/>
        <v>0</v>
      </c>
      <c r="L758" s="174">
        <f t="shared" si="188"/>
        <v>0</v>
      </c>
      <c r="M758" s="173">
        <f t="shared" si="189"/>
        <v>0</v>
      </c>
    </row>
    <row r="759" spans="1:13" ht="18" customHeight="1">
      <c r="A759" s="169">
        <f t="shared" si="185"/>
        <v>7</v>
      </c>
      <c r="B759" s="170">
        <v>2110103</v>
      </c>
      <c r="C759" s="171" t="s">
        <v>271</v>
      </c>
      <c r="D759" s="172">
        <v>335</v>
      </c>
      <c r="E759" s="172">
        <v>251</v>
      </c>
      <c r="F759" s="172">
        <v>251</v>
      </c>
      <c r="G759" s="172">
        <v>0</v>
      </c>
      <c r="H759" s="172">
        <v>346.8</v>
      </c>
      <c r="I759" s="51">
        <f>IFERROR(E759/D759,"")*100</f>
        <v>74.925373134328396</v>
      </c>
      <c r="J759" s="51">
        <f>IFERROR(E759/H759,"")*100</f>
        <v>72.376009227220294</v>
      </c>
      <c r="K759" s="161">
        <f t="shared" si="184"/>
        <v>837</v>
      </c>
      <c r="L759" s="174">
        <f t="shared" si="188"/>
        <v>1183.8</v>
      </c>
      <c r="M759" s="173">
        <f t="shared" si="189"/>
        <v>932.8</v>
      </c>
    </row>
    <row r="760" spans="1:13" ht="18" hidden="1" customHeight="1">
      <c r="A760" s="169">
        <f t="shared" si="185"/>
        <v>7</v>
      </c>
      <c r="B760" s="170">
        <v>2110104</v>
      </c>
      <c r="C760" s="171" t="s">
        <v>808</v>
      </c>
      <c r="D760" s="172">
        <v>0</v>
      </c>
      <c r="E760" s="172">
        <v>0</v>
      </c>
      <c r="F760" s="172">
        <v>0</v>
      </c>
      <c r="G760" s="172">
        <v>0</v>
      </c>
      <c r="H760" s="172">
        <v>0</v>
      </c>
      <c r="I760" s="31" t="str">
        <f t="shared" si="186"/>
        <v/>
      </c>
      <c r="J760" s="31" t="str">
        <f t="shared" si="187"/>
        <v/>
      </c>
      <c r="K760" s="161">
        <f t="shared" si="184"/>
        <v>0</v>
      </c>
      <c r="L760" s="174">
        <f t="shared" si="188"/>
        <v>0</v>
      </c>
      <c r="M760" s="173">
        <f t="shared" si="189"/>
        <v>0</v>
      </c>
    </row>
    <row r="761" spans="1:13" ht="21.95" hidden="1" customHeight="1">
      <c r="A761" s="169">
        <f t="shared" si="185"/>
        <v>7</v>
      </c>
      <c r="B761" s="170">
        <v>2110105</v>
      </c>
      <c r="C761" s="171" t="s">
        <v>809</v>
      </c>
      <c r="D761" s="172">
        <v>0</v>
      </c>
      <c r="E761" s="172">
        <v>0</v>
      </c>
      <c r="F761" s="172">
        <v>0</v>
      </c>
      <c r="G761" s="172">
        <v>0</v>
      </c>
      <c r="H761" s="172">
        <v>0</v>
      </c>
      <c r="I761" s="175" t="str">
        <f t="shared" si="186"/>
        <v/>
      </c>
      <c r="J761" s="175" t="str">
        <f t="shared" si="187"/>
        <v/>
      </c>
      <c r="K761" s="161">
        <f t="shared" si="184"/>
        <v>0</v>
      </c>
      <c r="L761" s="174">
        <f t="shared" si="188"/>
        <v>0</v>
      </c>
      <c r="M761" s="173">
        <f t="shared" si="189"/>
        <v>0</v>
      </c>
    </row>
    <row r="762" spans="1:13" ht="21.95" hidden="1" customHeight="1">
      <c r="A762" s="169">
        <f t="shared" si="185"/>
        <v>7</v>
      </c>
      <c r="B762" s="170">
        <v>2110106</v>
      </c>
      <c r="C762" s="171" t="s">
        <v>810</v>
      </c>
      <c r="D762" s="172">
        <v>0</v>
      </c>
      <c r="E762" s="172">
        <v>0</v>
      </c>
      <c r="F762" s="172">
        <v>0</v>
      </c>
      <c r="G762" s="172">
        <v>0</v>
      </c>
      <c r="H762" s="172">
        <v>0</v>
      </c>
      <c r="I762" s="175" t="str">
        <f t="shared" si="186"/>
        <v/>
      </c>
      <c r="J762" s="175" t="str">
        <f t="shared" si="187"/>
        <v/>
      </c>
      <c r="K762" s="161">
        <f t="shared" si="184"/>
        <v>0</v>
      </c>
      <c r="L762" s="174">
        <f t="shared" si="188"/>
        <v>0</v>
      </c>
      <c r="M762" s="173">
        <f t="shared" si="189"/>
        <v>0</v>
      </c>
    </row>
    <row r="763" spans="1:13" ht="21.95" hidden="1" customHeight="1">
      <c r="A763" s="169">
        <f t="shared" si="185"/>
        <v>7</v>
      </c>
      <c r="B763" s="170">
        <v>2110107</v>
      </c>
      <c r="C763" s="171" t="s">
        <v>811</v>
      </c>
      <c r="D763" s="172">
        <v>0</v>
      </c>
      <c r="E763" s="172">
        <v>0</v>
      </c>
      <c r="F763" s="172">
        <v>0</v>
      </c>
      <c r="G763" s="172">
        <v>0</v>
      </c>
      <c r="H763" s="172">
        <v>0</v>
      </c>
      <c r="I763" s="175" t="str">
        <f t="shared" si="186"/>
        <v/>
      </c>
      <c r="J763" s="175" t="str">
        <f t="shared" si="187"/>
        <v/>
      </c>
      <c r="K763" s="161">
        <f t="shared" si="184"/>
        <v>0</v>
      </c>
      <c r="L763" s="174">
        <f t="shared" si="188"/>
        <v>0</v>
      </c>
      <c r="M763" s="173">
        <f t="shared" si="189"/>
        <v>0</v>
      </c>
    </row>
    <row r="764" spans="1:13" ht="21.95" hidden="1" customHeight="1">
      <c r="A764" s="169">
        <f t="shared" si="185"/>
        <v>7</v>
      </c>
      <c r="B764" s="170">
        <v>2110108</v>
      </c>
      <c r="C764" s="171" t="s">
        <v>812</v>
      </c>
      <c r="D764" s="172">
        <v>0</v>
      </c>
      <c r="E764" s="172">
        <v>0</v>
      </c>
      <c r="F764" s="172">
        <v>0</v>
      </c>
      <c r="G764" s="172">
        <v>0</v>
      </c>
      <c r="H764" s="172"/>
      <c r="I764" s="175" t="str">
        <f t="shared" si="186"/>
        <v/>
      </c>
      <c r="J764" s="175" t="str">
        <f t="shared" si="187"/>
        <v/>
      </c>
      <c r="K764" s="161">
        <f t="shared" si="184"/>
        <v>0</v>
      </c>
      <c r="L764" s="174">
        <f t="shared" si="188"/>
        <v>0</v>
      </c>
      <c r="M764" s="173">
        <f t="shared" si="189"/>
        <v>0</v>
      </c>
    </row>
    <row r="765" spans="1:13" ht="18" hidden="1" customHeight="1">
      <c r="A765" s="169">
        <f t="shared" si="185"/>
        <v>7</v>
      </c>
      <c r="B765" s="170">
        <v>2110199</v>
      </c>
      <c r="C765" s="171" t="s">
        <v>813</v>
      </c>
      <c r="D765" s="172">
        <v>0</v>
      </c>
      <c r="E765" s="172">
        <v>0</v>
      </c>
      <c r="F765" s="172">
        <v>0</v>
      </c>
      <c r="G765" s="172">
        <v>0</v>
      </c>
      <c r="H765" s="172">
        <v>61.2</v>
      </c>
      <c r="I765" s="31" t="str">
        <f t="shared" si="186"/>
        <v/>
      </c>
      <c r="J765" s="31">
        <f t="shared" si="187"/>
        <v>0</v>
      </c>
      <c r="K765" s="161">
        <f t="shared" si="184"/>
        <v>0</v>
      </c>
      <c r="L765" s="174">
        <f t="shared" si="188"/>
        <v>61.2</v>
      </c>
      <c r="M765" s="173">
        <f t="shared" si="189"/>
        <v>61.2</v>
      </c>
    </row>
    <row r="766" spans="1:13" ht="18" customHeight="1">
      <c r="A766" s="169">
        <f t="shared" si="185"/>
        <v>5</v>
      </c>
      <c r="B766" s="170">
        <v>21102</v>
      </c>
      <c r="C766" s="171" t="s">
        <v>814</v>
      </c>
      <c r="D766" s="172">
        <v>193</v>
      </c>
      <c r="E766" s="172">
        <v>200</v>
      </c>
      <c r="F766" s="172">
        <v>152.32040000000001</v>
      </c>
      <c r="G766" s="172">
        <v>47.679600000000001</v>
      </c>
      <c r="H766" s="172">
        <v>402</v>
      </c>
      <c r="I766" s="51">
        <f>IFERROR(E766/D766,"")*100</f>
        <v>103.626943005181</v>
      </c>
      <c r="J766" s="51">
        <f>IFERROR(E766/H766,"")*100</f>
        <v>49.751243781094502</v>
      </c>
      <c r="K766" s="161">
        <f t="shared" si="184"/>
        <v>593</v>
      </c>
      <c r="L766" s="174">
        <f t="shared" si="188"/>
        <v>995</v>
      </c>
      <c r="M766" s="173">
        <f t="shared" si="189"/>
        <v>795</v>
      </c>
    </row>
    <row r="767" spans="1:13" ht="21.95" hidden="1" customHeight="1">
      <c r="A767" s="169">
        <f t="shared" si="185"/>
        <v>7</v>
      </c>
      <c r="B767" s="170">
        <v>2110203</v>
      </c>
      <c r="C767" s="171" t="s">
        <v>815</v>
      </c>
      <c r="D767" s="172">
        <v>0</v>
      </c>
      <c r="E767" s="172">
        <v>0</v>
      </c>
      <c r="F767" s="172">
        <v>0</v>
      </c>
      <c r="G767" s="172">
        <v>0</v>
      </c>
      <c r="H767" s="172">
        <v>0</v>
      </c>
      <c r="I767" s="175" t="str">
        <f t="shared" si="186"/>
        <v/>
      </c>
      <c r="J767" s="175" t="str">
        <f t="shared" si="187"/>
        <v/>
      </c>
      <c r="K767" s="161">
        <f t="shared" si="184"/>
        <v>0</v>
      </c>
      <c r="L767" s="174">
        <f t="shared" si="188"/>
        <v>0</v>
      </c>
      <c r="M767" s="173">
        <f t="shared" si="189"/>
        <v>0</v>
      </c>
    </row>
    <row r="768" spans="1:13" ht="21.95" hidden="1" customHeight="1">
      <c r="A768" s="169">
        <f t="shared" si="185"/>
        <v>7</v>
      </c>
      <c r="B768" s="170">
        <v>2110204</v>
      </c>
      <c r="C768" s="171" t="s">
        <v>816</v>
      </c>
      <c r="D768" s="172">
        <v>0</v>
      </c>
      <c r="E768" s="172">
        <v>0</v>
      </c>
      <c r="F768" s="172">
        <v>0</v>
      </c>
      <c r="G768" s="172">
        <v>0</v>
      </c>
      <c r="H768" s="172">
        <v>0</v>
      </c>
      <c r="I768" s="175" t="str">
        <f t="shared" si="186"/>
        <v/>
      </c>
      <c r="J768" s="175" t="str">
        <f t="shared" si="187"/>
        <v/>
      </c>
      <c r="K768" s="161">
        <f t="shared" si="184"/>
        <v>0</v>
      </c>
      <c r="L768" s="174">
        <f t="shared" si="188"/>
        <v>0</v>
      </c>
      <c r="M768" s="173">
        <f t="shared" si="189"/>
        <v>0</v>
      </c>
    </row>
    <row r="769" spans="1:13" ht="18" customHeight="1">
      <c r="A769" s="169">
        <f t="shared" si="185"/>
        <v>7</v>
      </c>
      <c r="B769" s="170">
        <v>2110299</v>
      </c>
      <c r="C769" s="171" t="s">
        <v>817</v>
      </c>
      <c r="D769" s="172">
        <v>193</v>
      </c>
      <c r="E769" s="172">
        <v>200</v>
      </c>
      <c r="F769" s="172">
        <v>152.32040000000001</v>
      </c>
      <c r="G769" s="172">
        <v>47.679600000000001</v>
      </c>
      <c r="H769" s="172">
        <v>402</v>
      </c>
      <c r="I769" s="51">
        <f t="shared" ref="I769:I770" si="203">IFERROR(E769/D769,"")*100</f>
        <v>103.626943005181</v>
      </c>
      <c r="J769" s="51">
        <f t="shared" ref="J769:J770" si="204">IFERROR(E769/H769,"")*100</f>
        <v>49.751243781094502</v>
      </c>
      <c r="K769" s="161">
        <f t="shared" si="184"/>
        <v>593</v>
      </c>
      <c r="L769" s="174">
        <f t="shared" si="188"/>
        <v>995</v>
      </c>
      <c r="M769" s="173">
        <f t="shared" si="189"/>
        <v>795</v>
      </c>
    </row>
    <row r="770" spans="1:13" ht="18" customHeight="1">
      <c r="A770" s="169">
        <f t="shared" si="185"/>
        <v>5</v>
      </c>
      <c r="B770" s="170">
        <v>21103</v>
      </c>
      <c r="C770" s="171" t="s">
        <v>818</v>
      </c>
      <c r="D770" s="172">
        <v>1684</v>
      </c>
      <c r="E770" s="172">
        <v>8757</v>
      </c>
      <c r="F770" s="172">
        <v>6605.0638980000003</v>
      </c>
      <c r="G770" s="172">
        <v>2151.9361020000001</v>
      </c>
      <c r="H770" s="172">
        <v>4126.5600000000004</v>
      </c>
      <c r="I770" s="51">
        <f t="shared" si="203"/>
        <v>520.01187648456096</v>
      </c>
      <c r="J770" s="51">
        <f t="shared" si="204"/>
        <v>212.210654879609</v>
      </c>
      <c r="K770" s="161">
        <f t="shared" si="184"/>
        <v>19198</v>
      </c>
      <c r="L770" s="174">
        <f t="shared" si="188"/>
        <v>23324.560000000001</v>
      </c>
      <c r="M770" s="173">
        <f t="shared" si="189"/>
        <v>14567.56</v>
      </c>
    </row>
    <row r="771" spans="1:13" ht="18" hidden="1" customHeight="1">
      <c r="A771" s="169">
        <f t="shared" si="185"/>
        <v>7</v>
      </c>
      <c r="B771" s="170">
        <v>2110301</v>
      </c>
      <c r="C771" s="171" t="s">
        <v>819</v>
      </c>
      <c r="D771" s="172">
        <v>0</v>
      </c>
      <c r="E771" s="172">
        <v>0</v>
      </c>
      <c r="F771" s="172">
        <v>0</v>
      </c>
      <c r="G771" s="172">
        <v>0</v>
      </c>
      <c r="H771" s="172">
        <v>36</v>
      </c>
      <c r="I771" s="31" t="str">
        <f t="shared" si="186"/>
        <v/>
      </c>
      <c r="J771" s="31">
        <f t="shared" si="187"/>
        <v>0</v>
      </c>
      <c r="K771" s="161">
        <f t="shared" si="184"/>
        <v>0</v>
      </c>
      <c r="L771" s="174">
        <f t="shared" si="188"/>
        <v>36</v>
      </c>
      <c r="M771" s="173">
        <f t="shared" si="189"/>
        <v>36</v>
      </c>
    </row>
    <row r="772" spans="1:13" ht="18" customHeight="1">
      <c r="A772" s="169">
        <f t="shared" si="185"/>
        <v>7</v>
      </c>
      <c r="B772" s="170">
        <v>2110302</v>
      </c>
      <c r="C772" s="171" t="s">
        <v>820</v>
      </c>
      <c r="D772" s="172">
        <v>1684</v>
      </c>
      <c r="E772" s="172">
        <v>4293</v>
      </c>
      <c r="F772" s="172">
        <v>4238</v>
      </c>
      <c r="G772" s="172">
        <v>55</v>
      </c>
      <c r="H772" s="172">
        <v>2299</v>
      </c>
      <c r="I772" s="51">
        <f>IFERROR(E772/D772,"")*100</f>
        <v>254.92874109263701</v>
      </c>
      <c r="J772" s="51">
        <f>IFERROR(E772/H772,"")*100</f>
        <v>186.73336233144801</v>
      </c>
      <c r="K772" s="161">
        <f t="shared" si="184"/>
        <v>10270</v>
      </c>
      <c r="L772" s="174">
        <f t="shared" si="188"/>
        <v>12569</v>
      </c>
      <c r="M772" s="173">
        <f t="shared" si="189"/>
        <v>8276</v>
      </c>
    </row>
    <row r="773" spans="1:13" ht="18" hidden="1" customHeight="1">
      <c r="A773" s="169">
        <f t="shared" si="185"/>
        <v>7</v>
      </c>
      <c r="B773" s="170">
        <v>2110303</v>
      </c>
      <c r="C773" s="171" t="s">
        <v>821</v>
      </c>
      <c r="D773" s="172">
        <v>0</v>
      </c>
      <c r="E773" s="172">
        <v>0</v>
      </c>
      <c r="F773" s="172">
        <v>0</v>
      </c>
      <c r="G773" s="172">
        <v>0</v>
      </c>
      <c r="H773" s="172">
        <v>0</v>
      </c>
      <c r="I773" s="31" t="str">
        <f t="shared" si="186"/>
        <v/>
      </c>
      <c r="J773" s="31" t="str">
        <f t="shared" si="187"/>
        <v/>
      </c>
      <c r="K773" s="161">
        <f t="shared" si="184"/>
        <v>0</v>
      </c>
      <c r="L773" s="174">
        <f t="shared" si="188"/>
        <v>0</v>
      </c>
      <c r="M773" s="173">
        <f t="shared" si="189"/>
        <v>0</v>
      </c>
    </row>
    <row r="774" spans="1:13" ht="18" customHeight="1">
      <c r="A774" s="169">
        <f t="shared" si="185"/>
        <v>7</v>
      </c>
      <c r="B774" s="170">
        <v>2110304</v>
      </c>
      <c r="C774" s="171" t="s">
        <v>822</v>
      </c>
      <c r="D774" s="172">
        <v>0</v>
      </c>
      <c r="E774" s="172">
        <v>170</v>
      </c>
      <c r="F774" s="172">
        <v>170</v>
      </c>
      <c r="G774" s="172">
        <v>0</v>
      </c>
      <c r="H774" s="172">
        <v>34</v>
      </c>
      <c r="I774" s="51"/>
      <c r="J774" s="51">
        <f>IFERROR(E774/H774,"")*100</f>
        <v>500</v>
      </c>
      <c r="K774" s="161">
        <f t="shared" ref="K774:K837" si="205">D774+E774+F774+G774</f>
        <v>340</v>
      </c>
      <c r="L774" s="174">
        <f t="shared" si="188"/>
        <v>374</v>
      </c>
      <c r="M774" s="173">
        <f t="shared" si="189"/>
        <v>204</v>
      </c>
    </row>
    <row r="775" spans="1:13" ht="21.95" hidden="1" customHeight="1">
      <c r="A775" s="169">
        <f t="shared" ref="A775:A838" si="206">LEN(B775)</f>
        <v>7</v>
      </c>
      <c r="B775" s="170">
        <v>2110305</v>
      </c>
      <c r="C775" s="171" t="s">
        <v>823</v>
      </c>
      <c r="D775" s="172">
        <v>0</v>
      </c>
      <c r="E775" s="172">
        <v>0</v>
      </c>
      <c r="F775" s="172">
        <v>0</v>
      </c>
      <c r="G775" s="172">
        <v>0</v>
      </c>
      <c r="H775" s="172">
        <v>0</v>
      </c>
      <c r="I775" s="175" t="str">
        <f t="shared" ref="I775:I837" si="207">IFERROR(E775/D775,"")</f>
        <v/>
      </c>
      <c r="J775" s="175" t="str">
        <f t="shared" ref="J775:J837" si="208">IFERROR(E775/H775,"")</f>
        <v/>
      </c>
      <c r="K775" s="161">
        <f t="shared" si="205"/>
        <v>0</v>
      </c>
      <c r="L775" s="174">
        <f t="shared" ref="L775:L838" si="209">D775+E775+F775+G775+H775</f>
        <v>0</v>
      </c>
      <c r="M775" s="173">
        <f t="shared" ref="M775:M838" si="210">D775+E775+H775</f>
        <v>0</v>
      </c>
    </row>
    <row r="776" spans="1:13" ht="21.95" hidden="1" customHeight="1">
      <c r="A776" s="169">
        <f t="shared" si="206"/>
        <v>7</v>
      </c>
      <c r="B776" s="170">
        <v>2110306</v>
      </c>
      <c r="C776" s="171" t="s">
        <v>824</v>
      </c>
      <c r="D776" s="172">
        <v>0</v>
      </c>
      <c r="E776" s="172">
        <v>0</v>
      </c>
      <c r="F776" s="172">
        <v>0</v>
      </c>
      <c r="G776" s="172">
        <v>0</v>
      </c>
      <c r="H776" s="172">
        <v>0</v>
      </c>
      <c r="I776" s="175" t="str">
        <f t="shared" si="207"/>
        <v/>
      </c>
      <c r="J776" s="175" t="str">
        <f t="shared" si="208"/>
        <v/>
      </c>
      <c r="K776" s="161">
        <f t="shared" si="205"/>
        <v>0</v>
      </c>
      <c r="L776" s="174">
        <f t="shared" si="209"/>
        <v>0</v>
      </c>
      <c r="M776" s="173">
        <f t="shared" si="210"/>
        <v>0</v>
      </c>
    </row>
    <row r="777" spans="1:13" ht="18" customHeight="1">
      <c r="A777" s="169">
        <f t="shared" si="206"/>
        <v>7</v>
      </c>
      <c r="B777" s="170">
        <v>2110399</v>
      </c>
      <c r="C777" s="171" t="s">
        <v>825</v>
      </c>
      <c r="D777" s="172">
        <v>0</v>
      </c>
      <c r="E777" s="172">
        <v>4294</v>
      </c>
      <c r="F777" s="172">
        <v>2197.0638979999999</v>
      </c>
      <c r="G777" s="172">
        <v>2096.9361020000001</v>
      </c>
      <c r="H777" s="172">
        <v>1757.56</v>
      </c>
      <c r="I777" s="51"/>
      <c r="J777" s="51">
        <f t="shared" ref="J777:J778" si="211">IFERROR(E777/H777,"")*100</f>
        <v>244.31598352261099</v>
      </c>
      <c r="K777" s="161">
        <f t="shared" si="205"/>
        <v>8588</v>
      </c>
      <c r="L777" s="174">
        <f t="shared" si="209"/>
        <v>10345.56</v>
      </c>
      <c r="M777" s="173">
        <f t="shared" si="210"/>
        <v>6051.56</v>
      </c>
    </row>
    <row r="778" spans="1:13" ht="18" customHeight="1">
      <c r="A778" s="169">
        <f t="shared" si="206"/>
        <v>5</v>
      </c>
      <c r="B778" s="170">
        <v>21104</v>
      </c>
      <c r="C778" s="171" t="s">
        <v>826</v>
      </c>
      <c r="D778" s="172">
        <v>1953</v>
      </c>
      <c r="E778" s="172">
        <v>7863</v>
      </c>
      <c r="F778" s="172">
        <v>7763</v>
      </c>
      <c r="G778" s="172">
        <v>100</v>
      </c>
      <c r="H778" s="172">
        <v>5631.42</v>
      </c>
      <c r="I778" s="51">
        <f t="shared" ref="I778" si="212">IFERROR(E778/D778,"")*100</f>
        <v>402.61136712749601</v>
      </c>
      <c r="J778" s="51">
        <f t="shared" si="211"/>
        <v>139.62730536880599</v>
      </c>
      <c r="K778" s="161">
        <f t="shared" si="205"/>
        <v>17679</v>
      </c>
      <c r="L778" s="174">
        <f t="shared" si="209"/>
        <v>23310.42</v>
      </c>
      <c r="M778" s="173">
        <f t="shared" si="210"/>
        <v>15447.42</v>
      </c>
    </row>
    <row r="779" spans="1:13" ht="21.95" hidden="1" customHeight="1">
      <c r="A779" s="169">
        <f t="shared" si="206"/>
        <v>7</v>
      </c>
      <c r="B779" s="170">
        <v>2110401</v>
      </c>
      <c r="C779" s="171" t="s">
        <v>827</v>
      </c>
      <c r="D779" s="172">
        <v>0</v>
      </c>
      <c r="E779" s="172">
        <v>0</v>
      </c>
      <c r="F779" s="172">
        <v>0</v>
      </c>
      <c r="G779" s="172">
        <v>0</v>
      </c>
      <c r="H779" s="172">
        <v>0</v>
      </c>
      <c r="I779" s="175" t="str">
        <f t="shared" si="207"/>
        <v/>
      </c>
      <c r="J779" s="175" t="str">
        <f t="shared" si="208"/>
        <v/>
      </c>
      <c r="K779" s="161">
        <f t="shared" si="205"/>
        <v>0</v>
      </c>
      <c r="L779" s="174">
        <f t="shared" si="209"/>
        <v>0</v>
      </c>
      <c r="M779" s="173">
        <f t="shared" si="210"/>
        <v>0</v>
      </c>
    </row>
    <row r="780" spans="1:13" ht="18" customHeight="1">
      <c r="A780" s="169">
        <f t="shared" si="206"/>
        <v>7</v>
      </c>
      <c r="B780" s="170">
        <v>2110402</v>
      </c>
      <c r="C780" s="171" t="s">
        <v>828</v>
      </c>
      <c r="D780" s="172">
        <v>1953</v>
      </c>
      <c r="E780" s="172">
        <v>263</v>
      </c>
      <c r="F780" s="172">
        <v>163</v>
      </c>
      <c r="G780" s="172">
        <v>100</v>
      </c>
      <c r="H780" s="172">
        <v>5609.24</v>
      </c>
      <c r="I780" s="51">
        <f>IFERROR(E780/D780,"")*100</f>
        <v>13.4664618535586</v>
      </c>
      <c r="J780" s="51">
        <f>IFERROR(E780/H780,"")*100</f>
        <v>4.6886922292503099</v>
      </c>
      <c r="K780" s="161">
        <f t="shared" si="205"/>
        <v>2479</v>
      </c>
      <c r="L780" s="174">
        <f t="shared" si="209"/>
        <v>8088.24</v>
      </c>
      <c r="M780" s="173">
        <f t="shared" si="210"/>
        <v>7825.24</v>
      </c>
    </row>
    <row r="781" spans="1:13" ht="21.95" hidden="1" customHeight="1">
      <c r="A781" s="169">
        <f t="shared" si="206"/>
        <v>7</v>
      </c>
      <c r="B781" s="170">
        <v>2110403</v>
      </c>
      <c r="C781" s="171" t="s">
        <v>829</v>
      </c>
      <c r="D781" s="172">
        <v>0</v>
      </c>
      <c r="E781" s="172">
        <v>0</v>
      </c>
      <c r="F781" s="172">
        <v>0</v>
      </c>
      <c r="G781" s="172">
        <v>0</v>
      </c>
      <c r="H781" s="172">
        <v>0</v>
      </c>
      <c r="I781" s="175" t="str">
        <f t="shared" si="207"/>
        <v/>
      </c>
      <c r="J781" s="175" t="str">
        <f t="shared" si="208"/>
        <v/>
      </c>
      <c r="K781" s="161">
        <f t="shared" si="205"/>
        <v>0</v>
      </c>
      <c r="L781" s="174">
        <f t="shared" si="209"/>
        <v>0</v>
      </c>
      <c r="M781" s="173">
        <f t="shared" si="210"/>
        <v>0</v>
      </c>
    </row>
    <row r="782" spans="1:13" ht="21.95" hidden="1" customHeight="1">
      <c r="A782" s="169">
        <f t="shared" si="206"/>
        <v>7</v>
      </c>
      <c r="B782" s="170">
        <v>2110404</v>
      </c>
      <c r="C782" s="171" t="s">
        <v>830</v>
      </c>
      <c r="D782" s="172">
        <v>0</v>
      </c>
      <c r="E782" s="172">
        <v>0</v>
      </c>
      <c r="F782" s="172">
        <v>0</v>
      </c>
      <c r="G782" s="172">
        <v>0</v>
      </c>
      <c r="H782" s="172">
        <v>0</v>
      </c>
      <c r="I782" s="175" t="str">
        <f t="shared" si="207"/>
        <v/>
      </c>
      <c r="J782" s="175" t="str">
        <f t="shared" si="208"/>
        <v/>
      </c>
      <c r="K782" s="161">
        <f t="shared" si="205"/>
        <v>0</v>
      </c>
      <c r="L782" s="174">
        <f t="shared" si="209"/>
        <v>0</v>
      </c>
      <c r="M782" s="173">
        <f t="shared" si="210"/>
        <v>0</v>
      </c>
    </row>
    <row r="783" spans="1:13" ht="18" customHeight="1">
      <c r="A783" s="169">
        <f t="shared" si="206"/>
        <v>7</v>
      </c>
      <c r="B783" s="170">
        <v>2110499</v>
      </c>
      <c r="C783" s="171" t="s">
        <v>831</v>
      </c>
      <c r="D783" s="172">
        <v>0</v>
      </c>
      <c r="E783" s="172">
        <v>7600</v>
      </c>
      <c r="F783" s="172">
        <v>7600</v>
      </c>
      <c r="G783" s="172">
        <v>0</v>
      </c>
      <c r="H783" s="172">
        <v>22.18</v>
      </c>
      <c r="I783" s="51"/>
      <c r="J783" s="51">
        <f t="shared" ref="J783:J784" si="213">IFERROR(E783/H783,"")*100</f>
        <v>34265.1036970243</v>
      </c>
      <c r="K783" s="161">
        <f t="shared" si="205"/>
        <v>15200</v>
      </c>
      <c r="L783" s="174">
        <f t="shared" si="209"/>
        <v>15222.18</v>
      </c>
      <c r="M783" s="173">
        <f t="shared" si="210"/>
        <v>7622.18</v>
      </c>
    </row>
    <row r="784" spans="1:13" ht="18" customHeight="1">
      <c r="A784" s="169">
        <f t="shared" si="206"/>
        <v>5</v>
      </c>
      <c r="B784" s="170">
        <v>21105</v>
      </c>
      <c r="C784" s="171" t="s">
        <v>832</v>
      </c>
      <c r="D784" s="172">
        <v>0</v>
      </c>
      <c r="E784" s="172">
        <v>3374</v>
      </c>
      <c r="F784" s="172">
        <v>2722.4989999999998</v>
      </c>
      <c r="G784" s="172">
        <v>651.50099999999998</v>
      </c>
      <c r="H784" s="172">
        <v>139.5</v>
      </c>
      <c r="I784" s="51"/>
      <c r="J784" s="51">
        <f t="shared" si="213"/>
        <v>2418.63799283154</v>
      </c>
      <c r="K784" s="161">
        <f t="shared" si="205"/>
        <v>6748</v>
      </c>
      <c r="L784" s="174">
        <f t="shared" si="209"/>
        <v>6887.5</v>
      </c>
      <c r="M784" s="173">
        <f t="shared" si="210"/>
        <v>3513.5</v>
      </c>
    </row>
    <row r="785" spans="1:13" ht="18" hidden="1" customHeight="1">
      <c r="A785" s="169">
        <f t="shared" si="206"/>
        <v>7</v>
      </c>
      <c r="B785" s="170">
        <v>2110501</v>
      </c>
      <c r="C785" s="171" t="s">
        <v>833</v>
      </c>
      <c r="D785" s="172">
        <v>0</v>
      </c>
      <c r="E785" s="172">
        <v>0</v>
      </c>
      <c r="F785" s="172">
        <v>0</v>
      </c>
      <c r="G785" s="172">
        <v>0</v>
      </c>
      <c r="H785" s="172">
        <v>0</v>
      </c>
      <c r="I785" s="31" t="str">
        <f t="shared" si="207"/>
        <v/>
      </c>
      <c r="J785" s="31" t="str">
        <f t="shared" si="208"/>
        <v/>
      </c>
      <c r="K785" s="161">
        <f t="shared" si="205"/>
        <v>0</v>
      </c>
      <c r="L785" s="174">
        <f t="shared" si="209"/>
        <v>0</v>
      </c>
      <c r="M785" s="173">
        <f t="shared" si="210"/>
        <v>0</v>
      </c>
    </row>
    <row r="786" spans="1:13" ht="18" customHeight="1">
      <c r="A786" s="169">
        <f t="shared" si="206"/>
        <v>7</v>
      </c>
      <c r="B786" s="170">
        <v>2110502</v>
      </c>
      <c r="C786" s="171" t="s">
        <v>834</v>
      </c>
      <c r="D786" s="172">
        <v>0</v>
      </c>
      <c r="E786" s="172">
        <v>106</v>
      </c>
      <c r="F786" s="172">
        <v>106</v>
      </c>
      <c r="G786" s="172">
        <v>0</v>
      </c>
      <c r="H786" s="172">
        <v>109.55</v>
      </c>
      <c r="I786" s="51"/>
      <c r="J786" s="51">
        <f t="shared" ref="J786:J787" si="214">IFERROR(E786/H786,"")*100</f>
        <v>96.759470561387502</v>
      </c>
      <c r="K786" s="161">
        <f t="shared" si="205"/>
        <v>212</v>
      </c>
      <c r="L786" s="174">
        <f t="shared" si="209"/>
        <v>321.55</v>
      </c>
      <c r="M786" s="173">
        <f t="shared" si="210"/>
        <v>215.55</v>
      </c>
    </row>
    <row r="787" spans="1:13" ht="18" customHeight="1">
      <c r="A787" s="169">
        <f t="shared" si="206"/>
        <v>7</v>
      </c>
      <c r="B787" s="170">
        <v>2110503</v>
      </c>
      <c r="C787" s="171" t="s">
        <v>835</v>
      </c>
      <c r="D787" s="172">
        <v>0</v>
      </c>
      <c r="E787" s="172">
        <v>34</v>
      </c>
      <c r="F787" s="172">
        <v>34</v>
      </c>
      <c r="G787" s="172">
        <v>0</v>
      </c>
      <c r="H787" s="172">
        <v>29.95</v>
      </c>
      <c r="I787" s="51"/>
      <c r="J787" s="51">
        <f t="shared" si="214"/>
        <v>113.522537562604</v>
      </c>
      <c r="K787" s="161">
        <f t="shared" si="205"/>
        <v>68</v>
      </c>
      <c r="L787" s="174">
        <f t="shared" si="209"/>
        <v>97.95</v>
      </c>
      <c r="M787" s="173">
        <f t="shared" si="210"/>
        <v>63.95</v>
      </c>
    </row>
    <row r="788" spans="1:13" ht="18" hidden="1" customHeight="1">
      <c r="A788" s="169">
        <f t="shared" si="206"/>
        <v>7</v>
      </c>
      <c r="B788" s="170">
        <v>2110506</v>
      </c>
      <c r="C788" s="171" t="s">
        <v>836</v>
      </c>
      <c r="D788" s="172">
        <v>0</v>
      </c>
      <c r="E788" s="172">
        <v>0</v>
      </c>
      <c r="F788" s="172">
        <v>0</v>
      </c>
      <c r="G788" s="172">
        <v>0</v>
      </c>
      <c r="H788" s="172">
        <v>0</v>
      </c>
      <c r="I788" s="31" t="str">
        <f t="shared" si="207"/>
        <v/>
      </c>
      <c r="J788" s="31" t="str">
        <f t="shared" si="208"/>
        <v/>
      </c>
      <c r="K788" s="161">
        <f t="shared" si="205"/>
        <v>0</v>
      </c>
      <c r="L788" s="174">
        <f t="shared" si="209"/>
        <v>0</v>
      </c>
      <c r="M788" s="173">
        <f t="shared" si="210"/>
        <v>0</v>
      </c>
    </row>
    <row r="789" spans="1:13" ht="21.95" hidden="1" customHeight="1">
      <c r="A789" s="169">
        <f t="shared" si="206"/>
        <v>7</v>
      </c>
      <c r="B789" s="170">
        <v>2110507</v>
      </c>
      <c r="C789" s="171" t="s">
        <v>837</v>
      </c>
      <c r="D789" s="172">
        <v>0</v>
      </c>
      <c r="E789" s="172">
        <v>0</v>
      </c>
      <c r="F789" s="172">
        <v>0</v>
      </c>
      <c r="G789" s="172">
        <v>0</v>
      </c>
      <c r="H789" s="172">
        <v>0</v>
      </c>
      <c r="I789" s="175" t="str">
        <f t="shared" si="207"/>
        <v/>
      </c>
      <c r="J789" s="175" t="str">
        <f t="shared" si="208"/>
        <v/>
      </c>
      <c r="K789" s="161">
        <f t="shared" si="205"/>
        <v>0</v>
      </c>
      <c r="L789" s="174">
        <f t="shared" si="209"/>
        <v>0</v>
      </c>
      <c r="M789" s="173">
        <f t="shared" si="210"/>
        <v>0</v>
      </c>
    </row>
    <row r="790" spans="1:13" ht="21.95" customHeight="1">
      <c r="A790" s="169">
        <f t="shared" si="206"/>
        <v>7</v>
      </c>
      <c r="B790" s="170">
        <v>2110599</v>
      </c>
      <c r="C790" s="171" t="s">
        <v>838</v>
      </c>
      <c r="D790" s="172">
        <v>0</v>
      </c>
      <c r="E790" s="172">
        <v>3234</v>
      </c>
      <c r="F790" s="172">
        <v>2582.4989999999998</v>
      </c>
      <c r="G790" s="172">
        <v>651.50099999999998</v>
      </c>
      <c r="H790" s="172">
        <v>0</v>
      </c>
      <c r="I790" s="51"/>
      <c r="J790" s="51"/>
      <c r="K790" s="161">
        <f t="shared" si="205"/>
        <v>6468</v>
      </c>
      <c r="L790" s="174">
        <f t="shared" si="209"/>
        <v>6468</v>
      </c>
      <c r="M790" s="173">
        <f t="shared" si="210"/>
        <v>3234</v>
      </c>
    </row>
    <row r="791" spans="1:13" ht="18" customHeight="1">
      <c r="A791" s="169">
        <f t="shared" si="206"/>
        <v>5</v>
      </c>
      <c r="B791" s="170">
        <v>21106</v>
      </c>
      <c r="C791" s="171" t="s">
        <v>839</v>
      </c>
      <c r="D791" s="172">
        <v>0</v>
      </c>
      <c r="E791" s="172">
        <v>9140</v>
      </c>
      <c r="F791" s="172">
        <v>9140</v>
      </c>
      <c r="G791" s="172">
        <v>0</v>
      </c>
      <c r="H791" s="172">
        <v>17821</v>
      </c>
      <c r="I791" s="51"/>
      <c r="J791" s="51">
        <f t="shared" ref="J791" si="215">IFERROR(E791/H791,"")*100</f>
        <v>51.287806520397297</v>
      </c>
      <c r="K791" s="161">
        <f t="shared" si="205"/>
        <v>18280</v>
      </c>
      <c r="L791" s="174">
        <f t="shared" si="209"/>
        <v>36101</v>
      </c>
      <c r="M791" s="173">
        <f t="shared" si="210"/>
        <v>26961</v>
      </c>
    </row>
    <row r="792" spans="1:13" ht="18" hidden="1" customHeight="1">
      <c r="A792" s="169">
        <f t="shared" si="206"/>
        <v>7</v>
      </c>
      <c r="B792" s="170">
        <v>2110602</v>
      </c>
      <c r="C792" s="171" t="s">
        <v>840</v>
      </c>
      <c r="D792" s="172">
        <v>0</v>
      </c>
      <c r="E792" s="172">
        <v>0</v>
      </c>
      <c r="F792" s="172">
        <v>0</v>
      </c>
      <c r="G792" s="172">
        <v>0</v>
      </c>
      <c r="H792" s="172">
        <v>0</v>
      </c>
      <c r="I792" s="31" t="str">
        <f t="shared" si="207"/>
        <v/>
      </c>
      <c r="J792" s="31" t="str">
        <f t="shared" si="208"/>
        <v/>
      </c>
      <c r="K792" s="161">
        <f t="shared" si="205"/>
        <v>0</v>
      </c>
      <c r="L792" s="174">
        <f t="shared" si="209"/>
        <v>0</v>
      </c>
      <c r="M792" s="173">
        <f t="shared" si="210"/>
        <v>0</v>
      </c>
    </row>
    <row r="793" spans="1:13" ht="18" hidden="1" customHeight="1">
      <c r="A793" s="169">
        <f t="shared" si="206"/>
        <v>7</v>
      </c>
      <c r="B793" s="170">
        <v>2110603</v>
      </c>
      <c r="C793" s="171" t="s">
        <v>841</v>
      </c>
      <c r="D793" s="172">
        <v>0</v>
      </c>
      <c r="E793" s="172">
        <v>0</v>
      </c>
      <c r="F793" s="172">
        <v>0</v>
      </c>
      <c r="G793" s="172">
        <v>0</v>
      </c>
      <c r="H793" s="172">
        <v>5492</v>
      </c>
      <c r="I793" s="31" t="str">
        <f t="shared" si="207"/>
        <v/>
      </c>
      <c r="J793" s="31">
        <f t="shared" si="208"/>
        <v>0</v>
      </c>
      <c r="K793" s="161">
        <f t="shared" si="205"/>
        <v>0</v>
      </c>
      <c r="L793" s="174">
        <f t="shared" si="209"/>
        <v>5492</v>
      </c>
      <c r="M793" s="173">
        <f t="shared" si="210"/>
        <v>5492</v>
      </c>
    </row>
    <row r="794" spans="1:13" ht="21.95" hidden="1" customHeight="1">
      <c r="A794" s="169">
        <f t="shared" si="206"/>
        <v>7</v>
      </c>
      <c r="B794" s="170">
        <v>2110604</v>
      </c>
      <c r="C794" s="171" t="s">
        <v>842</v>
      </c>
      <c r="D794" s="172">
        <v>0</v>
      </c>
      <c r="E794" s="172">
        <v>0</v>
      </c>
      <c r="F794" s="172">
        <v>0</v>
      </c>
      <c r="G794" s="172">
        <v>0</v>
      </c>
      <c r="H794" s="172">
        <v>0</v>
      </c>
      <c r="I794" s="175" t="str">
        <f t="shared" si="207"/>
        <v/>
      </c>
      <c r="J794" s="175" t="str">
        <f t="shared" si="208"/>
        <v/>
      </c>
      <c r="K794" s="161">
        <f t="shared" si="205"/>
        <v>0</v>
      </c>
      <c r="L794" s="174">
        <f t="shared" si="209"/>
        <v>0</v>
      </c>
      <c r="M794" s="173">
        <f t="shared" si="210"/>
        <v>0</v>
      </c>
    </row>
    <row r="795" spans="1:13" ht="18" hidden="1" customHeight="1">
      <c r="A795" s="169">
        <f t="shared" si="206"/>
        <v>7</v>
      </c>
      <c r="B795" s="170">
        <v>2110605</v>
      </c>
      <c r="C795" s="171" t="s">
        <v>843</v>
      </c>
      <c r="D795" s="172">
        <v>0</v>
      </c>
      <c r="E795" s="172">
        <v>0</v>
      </c>
      <c r="F795" s="172">
        <v>0</v>
      </c>
      <c r="G795" s="172">
        <v>0</v>
      </c>
      <c r="H795" s="172">
        <v>0</v>
      </c>
      <c r="I795" s="31" t="str">
        <f t="shared" si="207"/>
        <v/>
      </c>
      <c r="J795" s="31" t="str">
        <f t="shared" si="208"/>
        <v/>
      </c>
      <c r="K795" s="161">
        <f t="shared" si="205"/>
        <v>0</v>
      </c>
      <c r="L795" s="174">
        <f t="shared" si="209"/>
        <v>0</v>
      </c>
      <c r="M795" s="173">
        <f t="shared" si="210"/>
        <v>0</v>
      </c>
    </row>
    <row r="796" spans="1:13" ht="18" customHeight="1">
      <c r="A796" s="169">
        <f t="shared" si="206"/>
        <v>7</v>
      </c>
      <c r="B796" s="170">
        <v>2110699</v>
      </c>
      <c r="C796" s="171" t="s">
        <v>844</v>
      </c>
      <c r="D796" s="172">
        <v>0</v>
      </c>
      <c r="E796" s="172">
        <v>9140</v>
      </c>
      <c r="F796" s="172">
        <v>9140</v>
      </c>
      <c r="G796" s="172">
        <v>0</v>
      </c>
      <c r="H796" s="172">
        <v>12329</v>
      </c>
      <c r="I796" s="51"/>
      <c r="J796" s="51">
        <f>IFERROR(E796/H796,"")*100</f>
        <v>74.134155243734298</v>
      </c>
      <c r="K796" s="161">
        <f t="shared" si="205"/>
        <v>18280</v>
      </c>
      <c r="L796" s="174">
        <f t="shared" si="209"/>
        <v>30609</v>
      </c>
      <c r="M796" s="173">
        <f t="shared" si="210"/>
        <v>21469</v>
      </c>
    </row>
    <row r="797" spans="1:13" ht="21.95" hidden="1" customHeight="1">
      <c r="A797" s="169">
        <f t="shared" si="206"/>
        <v>5</v>
      </c>
      <c r="B797" s="170">
        <v>21107</v>
      </c>
      <c r="C797" s="171" t="s">
        <v>845</v>
      </c>
      <c r="D797" s="172">
        <v>0</v>
      </c>
      <c r="E797" s="172">
        <v>0</v>
      </c>
      <c r="F797" s="172">
        <v>0</v>
      </c>
      <c r="G797" s="172">
        <v>0</v>
      </c>
      <c r="H797" s="172">
        <v>0</v>
      </c>
      <c r="I797" s="175" t="str">
        <f t="shared" si="207"/>
        <v/>
      </c>
      <c r="J797" s="175" t="str">
        <f t="shared" si="208"/>
        <v/>
      </c>
      <c r="K797" s="161">
        <f t="shared" si="205"/>
        <v>0</v>
      </c>
      <c r="L797" s="174">
        <f t="shared" si="209"/>
        <v>0</v>
      </c>
      <c r="M797" s="173">
        <f t="shared" si="210"/>
        <v>0</v>
      </c>
    </row>
    <row r="798" spans="1:13" ht="21.95" hidden="1" customHeight="1">
      <c r="A798" s="169">
        <f t="shared" si="206"/>
        <v>7</v>
      </c>
      <c r="B798" s="170">
        <v>2110704</v>
      </c>
      <c r="C798" s="171" t="s">
        <v>846</v>
      </c>
      <c r="D798" s="172">
        <v>0</v>
      </c>
      <c r="E798" s="172">
        <v>0</v>
      </c>
      <c r="F798" s="172">
        <v>0</v>
      </c>
      <c r="G798" s="172">
        <v>0</v>
      </c>
      <c r="H798" s="172">
        <v>0</v>
      </c>
      <c r="I798" s="175" t="str">
        <f t="shared" si="207"/>
        <v/>
      </c>
      <c r="J798" s="175" t="str">
        <f t="shared" si="208"/>
        <v/>
      </c>
      <c r="K798" s="161">
        <f t="shared" si="205"/>
        <v>0</v>
      </c>
      <c r="L798" s="174">
        <f t="shared" si="209"/>
        <v>0</v>
      </c>
      <c r="M798" s="173">
        <f t="shared" si="210"/>
        <v>0</v>
      </c>
    </row>
    <row r="799" spans="1:13" ht="21.95" hidden="1" customHeight="1">
      <c r="A799" s="169">
        <f t="shared" si="206"/>
        <v>7</v>
      </c>
      <c r="B799" s="170">
        <v>2110799</v>
      </c>
      <c r="C799" s="171" t="s">
        <v>847</v>
      </c>
      <c r="D799" s="172">
        <v>0</v>
      </c>
      <c r="E799" s="172">
        <v>0</v>
      </c>
      <c r="F799" s="172">
        <v>0</v>
      </c>
      <c r="G799" s="172">
        <v>0</v>
      </c>
      <c r="H799" s="172">
        <v>0</v>
      </c>
      <c r="I799" s="175" t="str">
        <f t="shared" si="207"/>
        <v/>
      </c>
      <c r="J799" s="175" t="str">
        <f t="shared" si="208"/>
        <v/>
      </c>
      <c r="K799" s="161">
        <f t="shared" si="205"/>
        <v>0</v>
      </c>
      <c r="L799" s="174">
        <f t="shared" si="209"/>
        <v>0</v>
      </c>
      <c r="M799" s="173">
        <f t="shared" si="210"/>
        <v>0</v>
      </c>
    </row>
    <row r="800" spans="1:13" ht="21.95" hidden="1" customHeight="1">
      <c r="A800" s="169">
        <f t="shared" si="206"/>
        <v>5</v>
      </c>
      <c r="B800" s="170">
        <v>21108</v>
      </c>
      <c r="C800" s="171" t="s">
        <v>848</v>
      </c>
      <c r="D800" s="172">
        <v>0</v>
      </c>
      <c r="E800" s="172">
        <v>0</v>
      </c>
      <c r="F800" s="172">
        <v>0</v>
      </c>
      <c r="G800" s="172">
        <v>0</v>
      </c>
      <c r="H800" s="172">
        <v>0</v>
      </c>
      <c r="I800" s="175" t="str">
        <f t="shared" si="207"/>
        <v/>
      </c>
      <c r="J800" s="175" t="str">
        <f t="shared" si="208"/>
        <v/>
      </c>
      <c r="K800" s="161">
        <f t="shared" si="205"/>
        <v>0</v>
      </c>
      <c r="L800" s="174">
        <f t="shared" si="209"/>
        <v>0</v>
      </c>
      <c r="M800" s="173">
        <f t="shared" si="210"/>
        <v>0</v>
      </c>
    </row>
    <row r="801" spans="1:13" ht="21.95" hidden="1" customHeight="1">
      <c r="A801" s="169">
        <f t="shared" si="206"/>
        <v>7</v>
      </c>
      <c r="B801" s="170">
        <v>2110804</v>
      </c>
      <c r="C801" s="171" t="s">
        <v>849</v>
      </c>
      <c r="D801" s="172">
        <v>0</v>
      </c>
      <c r="E801" s="172">
        <v>0</v>
      </c>
      <c r="F801" s="172">
        <v>0</v>
      </c>
      <c r="G801" s="172">
        <v>0</v>
      </c>
      <c r="H801" s="172">
        <v>0</v>
      </c>
      <c r="I801" s="175" t="str">
        <f t="shared" si="207"/>
        <v/>
      </c>
      <c r="J801" s="175" t="str">
        <f t="shared" si="208"/>
        <v/>
      </c>
      <c r="K801" s="161">
        <f t="shared" si="205"/>
        <v>0</v>
      </c>
      <c r="L801" s="174">
        <f t="shared" si="209"/>
        <v>0</v>
      </c>
      <c r="M801" s="173">
        <f t="shared" si="210"/>
        <v>0</v>
      </c>
    </row>
    <row r="802" spans="1:13" ht="21.95" hidden="1" customHeight="1">
      <c r="A802" s="169">
        <f t="shared" si="206"/>
        <v>7</v>
      </c>
      <c r="B802" s="170">
        <v>2110899</v>
      </c>
      <c r="C802" s="171" t="s">
        <v>850</v>
      </c>
      <c r="D802" s="172">
        <v>0</v>
      </c>
      <c r="E802" s="172">
        <v>0</v>
      </c>
      <c r="F802" s="172">
        <v>0</v>
      </c>
      <c r="G802" s="172">
        <v>0</v>
      </c>
      <c r="H802" s="172">
        <v>0</v>
      </c>
      <c r="I802" s="175" t="str">
        <f t="shared" si="207"/>
        <v/>
      </c>
      <c r="J802" s="175" t="str">
        <f t="shared" si="208"/>
        <v/>
      </c>
      <c r="K802" s="161">
        <f t="shared" si="205"/>
        <v>0</v>
      </c>
      <c r="L802" s="174">
        <f t="shared" si="209"/>
        <v>0</v>
      </c>
      <c r="M802" s="173">
        <f t="shared" si="210"/>
        <v>0</v>
      </c>
    </row>
    <row r="803" spans="1:13" ht="21.95" hidden="1" customHeight="1">
      <c r="A803" s="169">
        <f t="shared" si="206"/>
        <v>5</v>
      </c>
      <c r="B803" s="170">
        <v>21109</v>
      </c>
      <c r="C803" s="171" t="s">
        <v>851</v>
      </c>
      <c r="D803" s="172">
        <v>0</v>
      </c>
      <c r="E803" s="172">
        <v>0</v>
      </c>
      <c r="F803" s="172">
        <v>0</v>
      </c>
      <c r="G803" s="172">
        <v>0</v>
      </c>
      <c r="H803" s="172">
        <v>0</v>
      </c>
      <c r="I803" s="175" t="str">
        <f t="shared" si="207"/>
        <v/>
      </c>
      <c r="J803" s="175" t="str">
        <f t="shared" si="208"/>
        <v/>
      </c>
      <c r="K803" s="161">
        <f t="shared" si="205"/>
        <v>0</v>
      </c>
      <c r="L803" s="174">
        <f t="shared" si="209"/>
        <v>0</v>
      </c>
      <c r="M803" s="173">
        <f t="shared" si="210"/>
        <v>0</v>
      </c>
    </row>
    <row r="804" spans="1:13" ht="21.95" hidden="1" customHeight="1">
      <c r="A804" s="169">
        <f t="shared" si="206"/>
        <v>7</v>
      </c>
      <c r="B804" s="170">
        <v>2110901</v>
      </c>
      <c r="C804" s="171" t="s">
        <v>852</v>
      </c>
      <c r="D804" s="172">
        <v>0</v>
      </c>
      <c r="E804" s="172">
        <v>0</v>
      </c>
      <c r="F804" s="172">
        <v>0</v>
      </c>
      <c r="G804" s="172">
        <v>0</v>
      </c>
      <c r="H804" s="172">
        <v>0</v>
      </c>
      <c r="I804" s="175" t="str">
        <f t="shared" si="207"/>
        <v/>
      </c>
      <c r="J804" s="175" t="str">
        <f t="shared" si="208"/>
        <v/>
      </c>
      <c r="K804" s="161">
        <f t="shared" si="205"/>
        <v>0</v>
      </c>
      <c r="L804" s="174">
        <f t="shared" si="209"/>
        <v>0</v>
      </c>
      <c r="M804" s="173">
        <f t="shared" si="210"/>
        <v>0</v>
      </c>
    </row>
    <row r="805" spans="1:13" ht="18" hidden="1" customHeight="1">
      <c r="A805" s="169">
        <f t="shared" si="206"/>
        <v>5</v>
      </c>
      <c r="B805" s="170">
        <v>21110</v>
      </c>
      <c r="C805" s="171" t="s">
        <v>853</v>
      </c>
      <c r="D805" s="172">
        <v>124</v>
      </c>
      <c r="E805" s="172">
        <v>0</v>
      </c>
      <c r="F805" s="172">
        <v>0</v>
      </c>
      <c r="G805" s="172">
        <v>0</v>
      </c>
      <c r="H805" s="172">
        <v>124</v>
      </c>
      <c r="I805" s="31">
        <f t="shared" si="207"/>
        <v>0</v>
      </c>
      <c r="J805" s="31">
        <f t="shared" si="208"/>
        <v>0</v>
      </c>
      <c r="K805" s="161">
        <f t="shared" si="205"/>
        <v>124</v>
      </c>
      <c r="L805" s="174">
        <f t="shared" si="209"/>
        <v>248</v>
      </c>
      <c r="M805" s="173">
        <f t="shared" si="210"/>
        <v>248</v>
      </c>
    </row>
    <row r="806" spans="1:13" ht="18" hidden="1" customHeight="1">
      <c r="A806" s="169">
        <f t="shared" si="206"/>
        <v>7</v>
      </c>
      <c r="B806" s="170">
        <v>2111001</v>
      </c>
      <c r="C806" s="171" t="s">
        <v>854</v>
      </c>
      <c r="D806" s="172">
        <v>124</v>
      </c>
      <c r="E806" s="172">
        <v>0</v>
      </c>
      <c r="F806" s="172">
        <v>0</v>
      </c>
      <c r="G806" s="172">
        <v>0</v>
      </c>
      <c r="H806" s="172">
        <v>124</v>
      </c>
      <c r="I806" s="31">
        <f t="shared" si="207"/>
        <v>0</v>
      </c>
      <c r="J806" s="31">
        <f t="shared" si="208"/>
        <v>0</v>
      </c>
      <c r="K806" s="161">
        <f t="shared" si="205"/>
        <v>124</v>
      </c>
      <c r="L806" s="174">
        <f t="shared" si="209"/>
        <v>248</v>
      </c>
      <c r="M806" s="173">
        <f t="shared" si="210"/>
        <v>248</v>
      </c>
    </row>
    <row r="807" spans="1:13" ht="18" customHeight="1">
      <c r="A807" s="169">
        <f t="shared" si="206"/>
        <v>5</v>
      </c>
      <c r="B807" s="170">
        <v>21111</v>
      </c>
      <c r="C807" s="171" t="s">
        <v>855</v>
      </c>
      <c r="D807" s="172">
        <v>0</v>
      </c>
      <c r="E807" s="172">
        <v>124</v>
      </c>
      <c r="F807" s="172">
        <v>124</v>
      </c>
      <c r="G807" s="172">
        <v>0</v>
      </c>
      <c r="H807" s="172">
        <v>36.630000000000003</v>
      </c>
      <c r="I807" s="51"/>
      <c r="J807" s="51">
        <f>IFERROR(E807/H807,"")*100</f>
        <v>338.52033852033799</v>
      </c>
      <c r="K807" s="161">
        <f t="shared" si="205"/>
        <v>248</v>
      </c>
      <c r="L807" s="174">
        <f t="shared" si="209"/>
        <v>284.63</v>
      </c>
      <c r="M807" s="173">
        <f t="shared" si="210"/>
        <v>160.63</v>
      </c>
    </row>
    <row r="808" spans="1:13" ht="18" hidden="1" customHeight="1">
      <c r="A808" s="169">
        <f t="shared" si="206"/>
        <v>7</v>
      </c>
      <c r="B808" s="170">
        <v>2111101</v>
      </c>
      <c r="C808" s="171" t="s">
        <v>856</v>
      </c>
      <c r="D808" s="172">
        <v>0</v>
      </c>
      <c r="E808" s="172">
        <v>0</v>
      </c>
      <c r="F808" s="172">
        <v>0</v>
      </c>
      <c r="G808" s="172">
        <v>0</v>
      </c>
      <c r="H808" s="172">
        <v>0</v>
      </c>
      <c r="I808" s="31" t="str">
        <f t="shared" si="207"/>
        <v/>
      </c>
      <c r="J808" s="31" t="str">
        <f t="shared" si="208"/>
        <v/>
      </c>
      <c r="K808" s="161">
        <f t="shared" si="205"/>
        <v>0</v>
      </c>
      <c r="L808" s="174">
        <f t="shared" si="209"/>
        <v>0</v>
      </c>
      <c r="M808" s="173">
        <f t="shared" si="210"/>
        <v>0</v>
      </c>
    </row>
    <row r="809" spans="1:13" ht="18" hidden="1" customHeight="1">
      <c r="A809" s="169">
        <f t="shared" si="206"/>
        <v>7</v>
      </c>
      <c r="B809" s="170">
        <v>2111102</v>
      </c>
      <c r="C809" s="171" t="s">
        <v>857</v>
      </c>
      <c r="D809" s="172">
        <v>0</v>
      </c>
      <c r="E809" s="172">
        <v>0</v>
      </c>
      <c r="F809" s="172">
        <v>0</v>
      </c>
      <c r="G809" s="172">
        <v>0</v>
      </c>
      <c r="H809" s="172">
        <v>36</v>
      </c>
      <c r="I809" s="31" t="str">
        <f t="shared" si="207"/>
        <v/>
      </c>
      <c r="J809" s="31">
        <f t="shared" si="208"/>
        <v>0</v>
      </c>
      <c r="K809" s="161">
        <f t="shared" si="205"/>
        <v>0</v>
      </c>
      <c r="L809" s="174">
        <f t="shared" si="209"/>
        <v>36</v>
      </c>
      <c r="M809" s="173">
        <f t="shared" si="210"/>
        <v>36</v>
      </c>
    </row>
    <row r="810" spans="1:13" ht="21.95" customHeight="1">
      <c r="A810" s="169">
        <f t="shared" si="206"/>
        <v>7</v>
      </c>
      <c r="B810" s="170">
        <v>2111103</v>
      </c>
      <c r="C810" s="171" t="s">
        <v>858</v>
      </c>
      <c r="D810" s="172">
        <v>0</v>
      </c>
      <c r="E810" s="172">
        <v>124</v>
      </c>
      <c r="F810" s="172">
        <v>124</v>
      </c>
      <c r="G810" s="172">
        <v>0</v>
      </c>
      <c r="H810" s="172">
        <v>0</v>
      </c>
      <c r="I810" s="51"/>
      <c r="J810" s="51"/>
      <c r="K810" s="161">
        <f t="shared" si="205"/>
        <v>248</v>
      </c>
      <c r="L810" s="174">
        <f t="shared" si="209"/>
        <v>248</v>
      </c>
      <c r="M810" s="173">
        <f t="shared" si="210"/>
        <v>124</v>
      </c>
    </row>
    <row r="811" spans="1:13" ht="21.95" hidden="1" customHeight="1">
      <c r="A811" s="169">
        <f t="shared" si="206"/>
        <v>7</v>
      </c>
      <c r="B811" s="170">
        <v>2111104</v>
      </c>
      <c r="C811" s="171" t="s">
        <v>859</v>
      </c>
      <c r="D811" s="172">
        <v>0</v>
      </c>
      <c r="E811" s="172">
        <v>0</v>
      </c>
      <c r="F811" s="172">
        <v>0</v>
      </c>
      <c r="G811" s="172">
        <v>0</v>
      </c>
      <c r="H811" s="172">
        <v>0</v>
      </c>
      <c r="I811" s="175" t="str">
        <f t="shared" si="207"/>
        <v/>
      </c>
      <c r="J811" s="175" t="str">
        <f t="shared" si="208"/>
        <v/>
      </c>
      <c r="K811" s="161">
        <f t="shared" si="205"/>
        <v>0</v>
      </c>
      <c r="L811" s="174">
        <f t="shared" si="209"/>
        <v>0</v>
      </c>
      <c r="M811" s="173">
        <f t="shared" si="210"/>
        <v>0</v>
      </c>
    </row>
    <row r="812" spans="1:13" ht="18" hidden="1" customHeight="1">
      <c r="A812" s="169">
        <f t="shared" si="206"/>
        <v>7</v>
      </c>
      <c r="B812" s="170">
        <v>2111199</v>
      </c>
      <c r="C812" s="171" t="s">
        <v>860</v>
      </c>
      <c r="D812" s="172">
        <v>0</v>
      </c>
      <c r="E812" s="172">
        <v>0</v>
      </c>
      <c r="F812" s="172">
        <v>0</v>
      </c>
      <c r="G812" s="172">
        <v>0</v>
      </c>
      <c r="H812" s="172">
        <v>0.63</v>
      </c>
      <c r="I812" s="31" t="str">
        <f t="shared" si="207"/>
        <v/>
      </c>
      <c r="J812" s="31">
        <f t="shared" si="208"/>
        <v>0</v>
      </c>
      <c r="K812" s="161">
        <f t="shared" si="205"/>
        <v>0</v>
      </c>
      <c r="L812" s="174">
        <f t="shared" si="209"/>
        <v>0.63</v>
      </c>
      <c r="M812" s="173">
        <f t="shared" si="210"/>
        <v>0.63</v>
      </c>
    </row>
    <row r="813" spans="1:13" ht="18" hidden="1" customHeight="1">
      <c r="A813" s="169">
        <f t="shared" si="206"/>
        <v>5</v>
      </c>
      <c r="B813" s="170">
        <v>21112</v>
      </c>
      <c r="C813" s="171" t="s">
        <v>861</v>
      </c>
      <c r="D813" s="172">
        <v>0</v>
      </c>
      <c r="E813" s="172">
        <v>0</v>
      </c>
      <c r="F813" s="172">
        <v>0</v>
      </c>
      <c r="G813" s="172">
        <v>0</v>
      </c>
      <c r="H813" s="172">
        <v>254</v>
      </c>
      <c r="I813" s="31" t="str">
        <f t="shared" si="207"/>
        <v/>
      </c>
      <c r="J813" s="31">
        <f t="shared" si="208"/>
        <v>0</v>
      </c>
      <c r="K813" s="161">
        <f t="shared" si="205"/>
        <v>0</v>
      </c>
      <c r="L813" s="174">
        <f t="shared" si="209"/>
        <v>254</v>
      </c>
      <c r="M813" s="173">
        <f t="shared" si="210"/>
        <v>254</v>
      </c>
    </row>
    <row r="814" spans="1:13" ht="18" hidden="1" customHeight="1">
      <c r="A814" s="169">
        <f t="shared" si="206"/>
        <v>7</v>
      </c>
      <c r="B814" s="170">
        <v>2111201</v>
      </c>
      <c r="C814" s="171" t="s">
        <v>862</v>
      </c>
      <c r="D814" s="172">
        <v>0</v>
      </c>
      <c r="E814" s="172">
        <v>0</v>
      </c>
      <c r="F814" s="172">
        <v>0</v>
      </c>
      <c r="G814" s="172">
        <v>0</v>
      </c>
      <c r="H814" s="172">
        <v>254</v>
      </c>
      <c r="I814" s="31" t="str">
        <f t="shared" si="207"/>
        <v/>
      </c>
      <c r="J814" s="31">
        <f t="shared" si="208"/>
        <v>0</v>
      </c>
      <c r="K814" s="161">
        <f t="shared" si="205"/>
        <v>0</v>
      </c>
      <c r="L814" s="174">
        <f t="shared" si="209"/>
        <v>254</v>
      </c>
      <c r="M814" s="173">
        <f t="shared" si="210"/>
        <v>254</v>
      </c>
    </row>
    <row r="815" spans="1:13" ht="21.95" hidden="1" customHeight="1">
      <c r="A815" s="169">
        <f t="shared" si="206"/>
        <v>5</v>
      </c>
      <c r="B815" s="170">
        <v>21113</v>
      </c>
      <c r="C815" s="171" t="s">
        <v>863</v>
      </c>
      <c r="D815" s="172">
        <v>0</v>
      </c>
      <c r="E815" s="172">
        <v>0</v>
      </c>
      <c r="F815" s="172">
        <v>0</v>
      </c>
      <c r="G815" s="172">
        <v>0</v>
      </c>
      <c r="H815" s="172">
        <v>0</v>
      </c>
      <c r="I815" s="175" t="str">
        <f t="shared" si="207"/>
        <v/>
      </c>
      <c r="J815" s="175" t="str">
        <f t="shared" si="208"/>
        <v/>
      </c>
      <c r="K815" s="161">
        <f t="shared" si="205"/>
        <v>0</v>
      </c>
      <c r="L815" s="174">
        <f t="shared" si="209"/>
        <v>0</v>
      </c>
      <c r="M815" s="173">
        <f t="shared" si="210"/>
        <v>0</v>
      </c>
    </row>
    <row r="816" spans="1:13" ht="21.95" hidden="1" customHeight="1">
      <c r="A816" s="169">
        <f t="shared" si="206"/>
        <v>7</v>
      </c>
      <c r="B816" s="170">
        <v>2111301</v>
      </c>
      <c r="C816" s="171" t="s">
        <v>864</v>
      </c>
      <c r="D816" s="172">
        <v>0</v>
      </c>
      <c r="E816" s="172">
        <v>0</v>
      </c>
      <c r="F816" s="172">
        <v>0</v>
      </c>
      <c r="G816" s="172">
        <v>0</v>
      </c>
      <c r="H816" s="172">
        <v>0</v>
      </c>
      <c r="I816" s="175" t="str">
        <f t="shared" si="207"/>
        <v/>
      </c>
      <c r="J816" s="175" t="str">
        <f t="shared" si="208"/>
        <v/>
      </c>
      <c r="K816" s="161">
        <f t="shared" si="205"/>
        <v>0</v>
      </c>
      <c r="L816" s="174">
        <f t="shared" si="209"/>
        <v>0</v>
      </c>
      <c r="M816" s="173">
        <f t="shared" si="210"/>
        <v>0</v>
      </c>
    </row>
    <row r="817" spans="1:13" ht="21.95" hidden="1" customHeight="1">
      <c r="A817" s="169">
        <f t="shared" si="206"/>
        <v>5</v>
      </c>
      <c r="B817" s="170">
        <v>21114</v>
      </c>
      <c r="C817" s="171" t="s">
        <v>865</v>
      </c>
      <c r="D817" s="172">
        <v>0</v>
      </c>
      <c r="E817" s="172">
        <v>0</v>
      </c>
      <c r="F817" s="172">
        <v>0</v>
      </c>
      <c r="G817" s="172">
        <v>0</v>
      </c>
      <c r="H817" s="172">
        <v>0</v>
      </c>
      <c r="I817" s="175" t="str">
        <f t="shared" si="207"/>
        <v/>
      </c>
      <c r="J817" s="175" t="str">
        <f t="shared" si="208"/>
        <v/>
      </c>
      <c r="K817" s="161">
        <f t="shared" si="205"/>
        <v>0</v>
      </c>
      <c r="L817" s="174">
        <f t="shared" si="209"/>
        <v>0</v>
      </c>
      <c r="M817" s="173">
        <f t="shared" si="210"/>
        <v>0</v>
      </c>
    </row>
    <row r="818" spans="1:13" ht="21.95" hidden="1" customHeight="1">
      <c r="A818" s="169">
        <f t="shared" si="206"/>
        <v>7</v>
      </c>
      <c r="B818" s="170">
        <v>2111401</v>
      </c>
      <c r="C818" s="171" t="s">
        <v>301</v>
      </c>
      <c r="D818" s="172">
        <v>0</v>
      </c>
      <c r="E818" s="172">
        <v>0</v>
      </c>
      <c r="F818" s="172">
        <v>0</v>
      </c>
      <c r="G818" s="172">
        <v>0</v>
      </c>
      <c r="H818" s="172">
        <v>0</v>
      </c>
      <c r="I818" s="175" t="str">
        <f t="shared" si="207"/>
        <v/>
      </c>
      <c r="J818" s="175" t="str">
        <f t="shared" si="208"/>
        <v/>
      </c>
      <c r="K818" s="161">
        <f t="shared" si="205"/>
        <v>0</v>
      </c>
      <c r="L818" s="174">
        <f t="shared" si="209"/>
        <v>0</v>
      </c>
      <c r="M818" s="173">
        <f t="shared" si="210"/>
        <v>0</v>
      </c>
    </row>
    <row r="819" spans="1:13" ht="21.95" hidden="1" customHeight="1">
      <c r="A819" s="169">
        <f t="shared" si="206"/>
        <v>7</v>
      </c>
      <c r="B819" s="170">
        <v>2111402</v>
      </c>
      <c r="C819" s="171" t="s">
        <v>279</v>
      </c>
      <c r="D819" s="172">
        <v>0</v>
      </c>
      <c r="E819" s="172">
        <v>0</v>
      </c>
      <c r="F819" s="172">
        <v>0</v>
      </c>
      <c r="G819" s="172">
        <v>0</v>
      </c>
      <c r="H819" s="172">
        <v>0</v>
      </c>
      <c r="I819" s="175" t="str">
        <f t="shared" si="207"/>
        <v/>
      </c>
      <c r="J819" s="175" t="str">
        <f t="shared" si="208"/>
        <v/>
      </c>
      <c r="K819" s="161">
        <f t="shared" si="205"/>
        <v>0</v>
      </c>
      <c r="L819" s="174">
        <f t="shared" si="209"/>
        <v>0</v>
      </c>
      <c r="M819" s="173">
        <f t="shared" si="210"/>
        <v>0</v>
      </c>
    </row>
    <row r="820" spans="1:13" ht="21.95" hidden="1" customHeight="1">
      <c r="A820" s="169">
        <f t="shared" si="206"/>
        <v>7</v>
      </c>
      <c r="B820" s="170">
        <v>2111403</v>
      </c>
      <c r="C820" s="171" t="s">
        <v>256</v>
      </c>
      <c r="D820" s="172">
        <v>0</v>
      </c>
      <c r="E820" s="172">
        <v>0</v>
      </c>
      <c r="F820" s="172">
        <v>0</v>
      </c>
      <c r="G820" s="172">
        <v>0</v>
      </c>
      <c r="H820" s="172">
        <v>0</v>
      </c>
      <c r="I820" s="175" t="str">
        <f t="shared" si="207"/>
        <v/>
      </c>
      <c r="J820" s="175" t="str">
        <f t="shared" si="208"/>
        <v/>
      </c>
      <c r="K820" s="161">
        <f t="shared" si="205"/>
        <v>0</v>
      </c>
      <c r="L820" s="174">
        <f t="shared" si="209"/>
        <v>0</v>
      </c>
      <c r="M820" s="173">
        <f t="shared" si="210"/>
        <v>0</v>
      </c>
    </row>
    <row r="821" spans="1:13" ht="21.95" hidden="1" customHeight="1">
      <c r="A821" s="169">
        <f t="shared" si="206"/>
        <v>7</v>
      </c>
      <c r="B821" s="170">
        <v>2111404</v>
      </c>
      <c r="C821" s="171" t="s">
        <v>866</v>
      </c>
      <c r="D821" s="172">
        <v>0</v>
      </c>
      <c r="E821" s="172">
        <v>0</v>
      </c>
      <c r="F821" s="172">
        <v>0</v>
      </c>
      <c r="G821" s="172">
        <v>0</v>
      </c>
      <c r="H821" s="172">
        <v>0</v>
      </c>
      <c r="I821" s="175" t="str">
        <f t="shared" si="207"/>
        <v/>
      </c>
      <c r="J821" s="175" t="str">
        <f t="shared" si="208"/>
        <v/>
      </c>
      <c r="K821" s="161">
        <f t="shared" si="205"/>
        <v>0</v>
      </c>
      <c r="L821" s="174">
        <f t="shared" si="209"/>
        <v>0</v>
      </c>
      <c r="M821" s="173">
        <f t="shared" si="210"/>
        <v>0</v>
      </c>
    </row>
    <row r="822" spans="1:13" ht="21.95" hidden="1" customHeight="1">
      <c r="A822" s="169">
        <f t="shared" si="206"/>
        <v>7</v>
      </c>
      <c r="B822" s="170">
        <v>2111405</v>
      </c>
      <c r="C822" s="171" t="s">
        <v>867</v>
      </c>
      <c r="D822" s="172">
        <v>0</v>
      </c>
      <c r="E822" s="172">
        <v>0</v>
      </c>
      <c r="F822" s="172">
        <v>0</v>
      </c>
      <c r="G822" s="172">
        <v>0</v>
      </c>
      <c r="H822" s="172">
        <v>0</v>
      </c>
      <c r="I822" s="175" t="str">
        <f t="shared" si="207"/>
        <v/>
      </c>
      <c r="J822" s="175" t="str">
        <f t="shared" si="208"/>
        <v/>
      </c>
      <c r="K822" s="161">
        <f t="shared" si="205"/>
        <v>0</v>
      </c>
      <c r="L822" s="174">
        <f t="shared" si="209"/>
        <v>0</v>
      </c>
      <c r="M822" s="173">
        <f t="shared" si="210"/>
        <v>0</v>
      </c>
    </row>
    <row r="823" spans="1:13" ht="21.95" hidden="1" customHeight="1">
      <c r="A823" s="169">
        <f t="shared" si="206"/>
        <v>7</v>
      </c>
      <c r="B823" s="170">
        <v>2111406</v>
      </c>
      <c r="C823" s="171" t="s">
        <v>868</v>
      </c>
      <c r="D823" s="172">
        <v>0</v>
      </c>
      <c r="E823" s="172">
        <v>0</v>
      </c>
      <c r="F823" s="172">
        <v>0</v>
      </c>
      <c r="G823" s="172">
        <v>0</v>
      </c>
      <c r="H823" s="172">
        <v>0</v>
      </c>
      <c r="I823" s="175" t="str">
        <f t="shared" si="207"/>
        <v/>
      </c>
      <c r="J823" s="175" t="str">
        <f t="shared" si="208"/>
        <v/>
      </c>
      <c r="K823" s="161">
        <f t="shared" si="205"/>
        <v>0</v>
      </c>
      <c r="L823" s="174">
        <f t="shared" si="209"/>
        <v>0</v>
      </c>
      <c r="M823" s="173">
        <f t="shared" si="210"/>
        <v>0</v>
      </c>
    </row>
    <row r="824" spans="1:13" ht="21.95" hidden="1" customHeight="1">
      <c r="A824" s="169">
        <f t="shared" si="206"/>
        <v>7</v>
      </c>
      <c r="B824" s="170">
        <v>2111407</v>
      </c>
      <c r="C824" s="171" t="s">
        <v>869</v>
      </c>
      <c r="D824" s="172">
        <v>0</v>
      </c>
      <c r="E824" s="172">
        <v>0</v>
      </c>
      <c r="F824" s="172">
        <v>0</v>
      </c>
      <c r="G824" s="172">
        <v>0</v>
      </c>
      <c r="H824" s="172">
        <v>0</v>
      </c>
      <c r="I824" s="175" t="str">
        <f t="shared" si="207"/>
        <v/>
      </c>
      <c r="J824" s="175" t="str">
        <f t="shared" si="208"/>
        <v/>
      </c>
      <c r="K824" s="161">
        <f t="shared" si="205"/>
        <v>0</v>
      </c>
      <c r="L824" s="174">
        <f t="shared" si="209"/>
        <v>0</v>
      </c>
      <c r="M824" s="173">
        <f t="shared" si="210"/>
        <v>0</v>
      </c>
    </row>
    <row r="825" spans="1:13" ht="21.95" hidden="1" customHeight="1">
      <c r="A825" s="169">
        <f t="shared" si="206"/>
        <v>7</v>
      </c>
      <c r="B825" s="170">
        <v>2111408</v>
      </c>
      <c r="C825" s="171" t="s">
        <v>870</v>
      </c>
      <c r="D825" s="172">
        <v>0</v>
      </c>
      <c r="E825" s="172">
        <v>0</v>
      </c>
      <c r="F825" s="172">
        <v>0</v>
      </c>
      <c r="G825" s="172">
        <v>0</v>
      </c>
      <c r="H825" s="172">
        <v>0</v>
      </c>
      <c r="I825" s="175" t="str">
        <f t="shared" si="207"/>
        <v/>
      </c>
      <c r="J825" s="175" t="str">
        <f t="shared" si="208"/>
        <v/>
      </c>
      <c r="K825" s="161">
        <f t="shared" si="205"/>
        <v>0</v>
      </c>
      <c r="L825" s="174">
        <f t="shared" si="209"/>
        <v>0</v>
      </c>
      <c r="M825" s="173">
        <f t="shared" si="210"/>
        <v>0</v>
      </c>
    </row>
    <row r="826" spans="1:13" ht="21.95" hidden="1" customHeight="1">
      <c r="A826" s="169">
        <f t="shared" si="206"/>
        <v>7</v>
      </c>
      <c r="B826" s="170">
        <v>2111409</v>
      </c>
      <c r="C826" s="171" t="s">
        <v>871</v>
      </c>
      <c r="D826" s="172">
        <v>0</v>
      </c>
      <c r="E826" s="172">
        <v>0</v>
      </c>
      <c r="F826" s="172">
        <v>0</v>
      </c>
      <c r="G826" s="172">
        <v>0</v>
      </c>
      <c r="H826" s="172">
        <v>0</v>
      </c>
      <c r="I826" s="175" t="str">
        <f t="shared" si="207"/>
        <v/>
      </c>
      <c r="J826" s="175" t="str">
        <f t="shared" si="208"/>
        <v/>
      </c>
      <c r="K826" s="161">
        <f t="shared" si="205"/>
        <v>0</v>
      </c>
      <c r="L826" s="174">
        <f t="shared" si="209"/>
        <v>0</v>
      </c>
      <c r="M826" s="173">
        <f t="shared" si="210"/>
        <v>0</v>
      </c>
    </row>
    <row r="827" spans="1:13" ht="21.95" hidden="1" customHeight="1">
      <c r="A827" s="169">
        <f t="shared" si="206"/>
        <v>7</v>
      </c>
      <c r="B827" s="170">
        <v>2111410</v>
      </c>
      <c r="C827" s="171" t="s">
        <v>872</v>
      </c>
      <c r="D827" s="172">
        <v>0</v>
      </c>
      <c r="E827" s="172">
        <v>0</v>
      </c>
      <c r="F827" s="172">
        <v>0</v>
      </c>
      <c r="G827" s="172">
        <v>0</v>
      </c>
      <c r="H827" s="172">
        <v>0</v>
      </c>
      <c r="I827" s="175" t="str">
        <f t="shared" si="207"/>
        <v/>
      </c>
      <c r="J827" s="175" t="str">
        <f t="shared" si="208"/>
        <v/>
      </c>
      <c r="K827" s="161">
        <f t="shared" si="205"/>
        <v>0</v>
      </c>
      <c r="L827" s="174">
        <f t="shared" si="209"/>
        <v>0</v>
      </c>
      <c r="M827" s="173">
        <f t="shared" si="210"/>
        <v>0</v>
      </c>
    </row>
    <row r="828" spans="1:13" ht="21.95" hidden="1" customHeight="1">
      <c r="A828" s="169">
        <f t="shared" si="206"/>
        <v>7</v>
      </c>
      <c r="B828" s="170">
        <v>2111411</v>
      </c>
      <c r="C828" s="171" t="s">
        <v>307</v>
      </c>
      <c r="D828" s="172">
        <v>0</v>
      </c>
      <c r="E828" s="172">
        <v>0</v>
      </c>
      <c r="F828" s="172">
        <v>0</v>
      </c>
      <c r="G828" s="172">
        <v>0</v>
      </c>
      <c r="H828" s="172">
        <v>0</v>
      </c>
      <c r="I828" s="175" t="str">
        <f t="shared" si="207"/>
        <v/>
      </c>
      <c r="J828" s="175" t="str">
        <f t="shared" si="208"/>
        <v/>
      </c>
      <c r="K828" s="161">
        <f t="shared" si="205"/>
        <v>0</v>
      </c>
      <c r="L828" s="174">
        <f t="shared" si="209"/>
        <v>0</v>
      </c>
      <c r="M828" s="173">
        <f t="shared" si="210"/>
        <v>0</v>
      </c>
    </row>
    <row r="829" spans="1:13" ht="21.95" hidden="1" customHeight="1">
      <c r="A829" s="169">
        <f t="shared" si="206"/>
        <v>7</v>
      </c>
      <c r="B829" s="170">
        <v>2111413</v>
      </c>
      <c r="C829" s="171" t="s">
        <v>873</v>
      </c>
      <c r="D829" s="172">
        <v>0</v>
      </c>
      <c r="E829" s="172">
        <v>0</v>
      </c>
      <c r="F829" s="172">
        <v>0</v>
      </c>
      <c r="G829" s="172">
        <v>0</v>
      </c>
      <c r="H829" s="172">
        <v>0</v>
      </c>
      <c r="I829" s="175" t="str">
        <f t="shared" si="207"/>
        <v/>
      </c>
      <c r="J829" s="175" t="str">
        <f t="shared" si="208"/>
        <v/>
      </c>
      <c r="K829" s="161">
        <f t="shared" si="205"/>
        <v>0</v>
      </c>
      <c r="L829" s="174">
        <f t="shared" si="209"/>
        <v>0</v>
      </c>
      <c r="M829" s="173">
        <f t="shared" si="210"/>
        <v>0</v>
      </c>
    </row>
    <row r="830" spans="1:13" ht="21.95" hidden="1" customHeight="1">
      <c r="A830" s="169">
        <f t="shared" si="206"/>
        <v>7</v>
      </c>
      <c r="B830" s="170">
        <v>2111450</v>
      </c>
      <c r="C830" s="171" t="s">
        <v>308</v>
      </c>
      <c r="D830" s="172">
        <v>0</v>
      </c>
      <c r="E830" s="172">
        <v>0</v>
      </c>
      <c r="F830" s="172">
        <v>0</v>
      </c>
      <c r="G830" s="172">
        <v>0</v>
      </c>
      <c r="H830" s="172">
        <v>0</v>
      </c>
      <c r="I830" s="175" t="str">
        <f t="shared" si="207"/>
        <v/>
      </c>
      <c r="J830" s="175" t="str">
        <f t="shared" si="208"/>
        <v/>
      </c>
      <c r="K830" s="161">
        <f t="shared" si="205"/>
        <v>0</v>
      </c>
      <c r="L830" s="174">
        <f t="shared" si="209"/>
        <v>0</v>
      </c>
      <c r="M830" s="173">
        <f t="shared" si="210"/>
        <v>0</v>
      </c>
    </row>
    <row r="831" spans="1:13" ht="21.95" hidden="1" customHeight="1">
      <c r="A831" s="169">
        <f t="shared" si="206"/>
        <v>7</v>
      </c>
      <c r="B831" s="170">
        <v>2111499</v>
      </c>
      <c r="C831" s="171" t="s">
        <v>874</v>
      </c>
      <c r="D831" s="172">
        <v>0</v>
      </c>
      <c r="E831" s="172">
        <v>0</v>
      </c>
      <c r="F831" s="172">
        <v>0</v>
      </c>
      <c r="G831" s="172">
        <v>0</v>
      </c>
      <c r="H831" s="172">
        <v>0</v>
      </c>
      <c r="I831" s="175" t="str">
        <f t="shared" si="207"/>
        <v/>
      </c>
      <c r="J831" s="175" t="str">
        <f t="shared" si="208"/>
        <v/>
      </c>
      <c r="K831" s="161">
        <f t="shared" si="205"/>
        <v>0</v>
      </c>
      <c r="L831" s="174">
        <f t="shared" si="209"/>
        <v>0</v>
      </c>
      <c r="M831" s="173">
        <f t="shared" si="210"/>
        <v>0</v>
      </c>
    </row>
    <row r="832" spans="1:13" ht="18" customHeight="1">
      <c r="A832" s="169">
        <f t="shared" si="206"/>
        <v>5</v>
      </c>
      <c r="B832" s="170">
        <v>21199</v>
      </c>
      <c r="C832" s="171" t="s">
        <v>875</v>
      </c>
      <c r="D832" s="172">
        <v>606</v>
      </c>
      <c r="E832" s="172">
        <v>343</v>
      </c>
      <c r="F832" s="172">
        <v>343</v>
      </c>
      <c r="G832" s="172">
        <v>0</v>
      </c>
      <c r="H832" s="172">
        <v>765</v>
      </c>
      <c r="I832" s="51">
        <f t="shared" ref="I832:I836" si="216">IFERROR(E832/D832,"")*100</f>
        <v>56.600660066006597</v>
      </c>
      <c r="J832" s="51">
        <f t="shared" ref="J832:J836" si="217">IFERROR(E832/H832,"")*100</f>
        <v>44.836601307189497</v>
      </c>
      <c r="K832" s="161">
        <f t="shared" si="205"/>
        <v>1292</v>
      </c>
      <c r="L832" s="174">
        <f t="shared" si="209"/>
        <v>2057</v>
      </c>
      <c r="M832" s="173">
        <f t="shared" si="210"/>
        <v>1714</v>
      </c>
    </row>
    <row r="833" spans="1:13" ht="18" customHeight="1">
      <c r="A833" s="169">
        <f t="shared" si="206"/>
        <v>7</v>
      </c>
      <c r="B833" s="170">
        <v>2119901</v>
      </c>
      <c r="C833" s="171" t="s">
        <v>876</v>
      </c>
      <c r="D833" s="172">
        <v>606</v>
      </c>
      <c r="E833" s="172">
        <v>343</v>
      </c>
      <c r="F833" s="172">
        <v>343</v>
      </c>
      <c r="G833" s="172">
        <v>0</v>
      </c>
      <c r="H833" s="172">
        <v>765</v>
      </c>
      <c r="I833" s="51">
        <f t="shared" si="216"/>
        <v>56.600660066006597</v>
      </c>
      <c r="J833" s="51">
        <f t="shared" si="217"/>
        <v>44.836601307189497</v>
      </c>
      <c r="K833" s="161">
        <f t="shared" si="205"/>
        <v>1292</v>
      </c>
      <c r="L833" s="174">
        <f t="shared" si="209"/>
        <v>2057</v>
      </c>
      <c r="M833" s="173">
        <f t="shared" si="210"/>
        <v>1714</v>
      </c>
    </row>
    <row r="834" spans="1:13" ht="18" customHeight="1">
      <c r="A834" s="169">
        <f t="shared" si="206"/>
        <v>3</v>
      </c>
      <c r="B834" s="170">
        <v>212</v>
      </c>
      <c r="C834" s="171" t="s">
        <v>877</v>
      </c>
      <c r="D834" s="172">
        <v>8355</v>
      </c>
      <c r="E834" s="172">
        <v>4494</v>
      </c>
      <c r="F834" s="172">
        <v>4216.9083309999996</v>
      </c>
      <c r="G834" s="172">
        <v>277.09166900000002</v>
      </c>
      <c r="H834" s="172">
        <v>41263.449999999997</v>
      </c>
      <c r="I834" s="51">
        <f t="shared" si="216"/>
        <v>53.788150807899498</v>
      </c>
      <c r="J834" s="51">
        <f t="shared" si="217"/>
        <v>10.8909943303335</v>
      </c>
      <c r="K834" s="161">
        <f t="shared" si="205"/>
        <v>17343</v>
      </c>
      <c r="L834" s="174">
        <f t="shared" si="209"/>
        <v>58606.45</v>
      </c>
      <c r="M834" s="173">
        <f t="shared" si="210"/>
        <v>54112.45</v>
      </c>
    </row>
    <row r="835" spans="1:13" ht="18" customHeight="1">
      <c r="A835" s="169">
        <f t="shared" si="206"/>
        <v>5</v>
      </c>
      <c r="B835" s="170">
        <v>21201</v>
      </c>
      <c r="C835" s="171" t="s">
        <v>878</v>
      </c>
      <c r="D835" s="172">
        <v>3495</v>
      </c>
      <c r="E835" s="172">
        <v>2069</v>
      </c>
      <c r="F835" s="172">
        <v>2020.4409290000001</v>
      </c>
      <c r="G835" s="172">
        <v>48.559071000000003</v>
      </c>
      <c r="H835" s="172">
        <v>2349.3200000000002</v>
      </c>
      <c r="I835" s="51">
        <f t="shared" si="216"/>
        <v>59.198855507868402</v>
      </c>
      <c r="J835" s="51">
        <f t="shared" si="217"/>
        <v>88.068036708494404</v>
      </c>
      <c r="K835" s="161">
        <f t="shared" si="205"/>
        <v>7633</v>
      </c>
      <c r="L835" s="174">
        <f t="shared" si="209"/>
        <v>9982.32</v>
      </c>
      <c r="M835" s="173">
        <f t="shared" si="210"/>
        <v>7913.32</v>
      </c>
    </row>
    <row r="836" spans="1:13" ht="18" customHeight="1">
      <c r="A836" s="169">
        <f t="shared" si="206"/>
        <v>7</v>
      </c>
      <c r="B836" s="170">
        <v>2120101</v>
      </c>
      <c r="C836" s="171" t="s">
        <v>254</v>
      </c>
      <c r="D836" s="172">
        <v>630</v>
      </c>
      <c r="E836" s="172">
        <v>341</v>
      </c>
      <c r="F836" s="172">
        <v>292.44092899999998</v>
      </c>
      <c r="G836" s="172">
        <v>48.559071000000003</v>
      </c>
      <c r="H836" s="172">
        <v>510.96</v>
      </c>
      <c r="I836" s="51">
        <f t="shared" si="216"/>
        <v>54.126984126984098</v>
      </c>
      <c r="J836" s="51">
        <f t="shared" si="217"/>
        <v>66.737122279630498</v>
      </c>
      <c r="K836" s="161">
        <f t="shared" si="205"/>
        <v>1312</v>
      </c>
      <c r="L836" s="174">
        <f t="shared" si="209"/>
        <v>1822.96</v>
      </c>
      <c r="M836" s="173">
        <f t="shared" si="210"/>
        <v>1481.96</v>
      </c>
    </row>
    <row r="837" spans="1:13" ht="18" hidden="1" customHeight="1">
      <c r="A837" s="169">
        <f t="shared" si="206"/>
        <v>7</v>
      </c>
      <c r="B837" s="170">
        <v>2120102</v>
      </c>
      <c r="C837" s="171" t="s">
        <v>255</v>
      </c>
      <c r="D837" s="172">
        <v>0</v>
      </c>
      <c r="E837" s="172">
        <v>0</v>
      </c>
      <c r="F837" s="172">
        <v>0</v>
      </c>
      <c r="G837" s="172">
        <v>0</v>
      </c>
      <c r="H837" s="172">
        <v>0</v>
      </c>
      <c r="I837" s="31" t="str">
        <f t="shared" si="207"/>
        <v/>
      </c>
      <c r="J837" s="31" t="str">
        <f t="shared" si="208"/>
        <v/>
      </c>
      <c r="K837" s="161">
        <f t="shared" si="205"/>
        <v>0</v>
      </c>
      <c r="L837" s="174">
        <f t="shared" si="209"/>
        <v>0</v>
      </c>
      <c r="M837" s="173">
        <f t="shared" si="210"/>
        <v>0</v>
      </c>
    </row>
    <row r="838" spans="1:13" ht="18" customHeight="1">
      <c r="A838" s="169">
        <f t="shared" si="206"/>
        <v>7</v>
      </c>
      <c r="B838" s="170">
        <v>2120103</v>
      </c>
      <c r="C838" s="171" t="s">
        <v>271</v>
      </c>
      <c r="D838" s="172">
        <v>863</v>
      </c>
      <c r="E838" s="172">
        <v>496</v>
      </c>
      <c r="F838" s="172">
        <v>496</v>
      </c>
      <c r="G838" s="172">
        <v>0</v>
      </c>
      <c r="H838" s="172">
        <v>433.32</v>
      </c>
      <c r="I838" s="51">
        <f t="shared" ref="I838:I839" si="218">IFERROR(E838/D838,"")*100</f>
        <v>57.473928157589803</v>
      </c>
      <c r="J838" s="51">
        <f t="shared" ref="J838:J839" si="219">IFERROR(E838/H838,"")*100</f>
        <v>114.465060463399</v>
      </c>
      <c r="K838" s="161">
        <f t="shared" ref="K838:K901" si="220">D838+E838+F838+G838</f>
        <v>1855</v>
      </c>
      <c r="L838" s="174">
        <f t="shared" si="209"/>
        <v>2288.3200000000002</v>
      </c>
      <c r="M838" s="173">
        <f t="shared" si="210"/>
        <v>1792.32</v>
      </c>
    </row>
    <row r="839" spans="1:13" ht="18" customHeight="1">
      <c r="A839" s="169">
        <f t="shared" ref="A839:A902" si="221">LEN(B839)</f>
        <v>7</v>
      </c>
      <c r="B839" s="170">
        <v>2120104</v>
      </c>
      <c r="C839" s="171" t="s">
        <v>879</v>
      </c>
      <c r="D839" s="172">
        <v>1069</v>
      </c>
      <c r="E839" s="172">
        <v>690</v>
      </c>
      <c r="F839" s="172">
        <v>690</v>
      </c>
      <c r="G839" s="172">
        <v>0</v>
      </c>
      <c r="H839" s="172">
        <v>392.04</v>
      </c>
      <c r="I839" s="51">
        <f t="shared" si="218"/>
        <v>64.546304957904596</v>
      </c>
      <c r="J839" s="51">
        <f t="shared" si="219"/>
        <v>176.00244872972101</v>
      </c>
      <c r="K839" s="161">
        <f t="shared" si="220"/>
        <v>2449</v>
      </c>
      <c r="L839" s="174">
        <f t="shared" ref="L839:L902" si="222">D839+E839+F839+G839+H839</f>
        <v>2841.04</v>
      </c>
      <c r="M839" s="173">
        <f t="shared" ref="M839:M902" si="223">D839+E839+H839</f>
        <v>2151.04</v>
      </c>
    </row>
    <row r="840" spans="1:13" ht="21.95" hidden="1" customHeight="1">
      <c r="A840" s="169">
        <f t="shared" si="221"/>
        <v>7</v>
      </c>
      <c r="B840" s="170">
        <v>2120105</v>
      </c>
      <c r="C840" s="171" t="s">
        <v>880</v>
      </c>
      <c r="D840" s="172">
        <v>0</v>
      </c>
      <c r="E840" s="172">
        <v>0</v>
      </c>
      <c r="F840" s="172">
        <v>0</v>
      </c>
      <c r="G840" s="172">
        <v>0</v>
      </c>
      <c r="H840" s="172">
        <v>0</v>
      </c>
      <c r="I840" s="175" t="str">
        <f t="shared" ref="I840:I901" si="224">IFERROR(E840/D840,"")</f>
        <v/>
      </c>
      <c r="J840" s="175" t="str">
        <f t="shared" ref="J840:J901" si="225">IFERROR(E840/H840,"")</f>
        <v/>
      </c>
      <c r="K840" s="161">
        <f t="shared" si="220"/>
        <v>0</v>
      </c>
      <c r="L840" s="174">
        <f t="shared" si="222"/>
        <v>0</v>
      </c>
      <c r="M840" s="173">
        <f t="shared" si="223"/>
        <v>0</v>
      </c>
    </row>
    <row r="841" spans="1:13" ht="18" customHeight="1">
      <c r="A841" s="169">
        <f t="shared" si="221"/>
        <v>7</v>
      </c>
      <c r="B841" s="170">
        <v>2120106</v>
      </c>
      <c r="C841" s="171" t="s">
        <v>881</v>
      </c>
      <c r="D841" s="172">
        <v>69</v>
      </c>
      <c r="E841" s="172">
        <v>48</v>
      </c>
      <c r="F841" s="172">
        <v>48</v>
      </c>
      <c r="G841" s="172">
        <v>0</v>
      </c>
      <c r="H841" s="172">
        <v>105.13</v>
      </c>
      <c r="I841" s="51">
        <f>IFERROR(E841/D841,"")*100</f>
        <v>69.565217391304301</v>
      </c>
      <c r="J841" s="51">
        <f>IFERROR(E841/H841,"")*100</f>
        <v>45.657757062684297</v>
      </c>
      <c r="K841" s="161">
        <f t="shared" si="220"/>
        <v>165</v>
      </c>
      <c r="L841" s="174">
        <f t="shared" si="222"/>
        <v>270.13</v>
      </c>
      <c r="M841" s="173">
        <f t="shared" si="223"/>
        <v>222.13</v>
      </c>
    </row>
    <row r="842" spans="1:13" ht="21.95" hidden="1" customHeight="1">
      <c r="A842" s="169">
        <f t="shared" si="221"/>
        <v>7</v>
      </c>
      <c r="B842" s="170">
        <v>2120107</v>
      </c>
      <c r="C842" s="171" t="s">
        <v>882</v>
      </c>
      <c r="D842" s="172">
        <v>0</v>
      </c>
      <c r="E842" s="172">
        <v>0</v>
      </c>
      <c r="F842" s="172">
        <v>0</v>
      </c>
      <c r="G842" s="172">
        <v>0</v>
      </c>
      <c r="H842" s="172">
        <v>0</v>
      </c>
      <c r="I842" s="175" t="str">
        <f t="shared" si="224"/>
        <v/>
      </c>
      <c r="J842" s="175" t="str">
        <f t="shared" si="225"/>
        <v/>
      </c>
      <c r="K842" s="161">
        <f t="shared" si="220"/>
        <v>0</v>
      </c>
      <c r="L842" s="174">
        <f t="shared" si="222"/>
        <v>0</v>
      </c>
      <c r="M842" s="173">
        <f t="shared" si="223"/>
        <v>0</v>
      </c>
    </row>
    <row r="843" spans="1:13" ht="21.95" hidden="1" customHeight="1">
      <c r="A843" s="169">
        <f t="shared" si="221"/>
        <v>7</v>
      </c>
      <c r="B843" s="170">
        <v>2120109</v>
      </c>
      <c r="C843" s="171" t="s">
        <v>883</v>
      </c>
      <c r="D843" s="172">
        <v>0</v>
      </c>
      <c r="E843" s="172">
        <v>0</v>
      </c>
      <c r="F843" s="172">
        <v>0</v>
      </c>
      <c r="G843" s="172">
        <v>0</v>
      </c>
      <c r="H843" s="172">
        <v>0</v>
      </c>
      <c r="I843" s="175" t="str">
        <f t="shared" si="224"/>
        <v/>
      </c>
      <c r="J843" s="175" t="str">
        <f t="shared" si="225"/>
        <v/>
      </c>
      <c r="K843" s="161">
        <f t="shared" si="220"/>
        <v>0</v>
      </c>
      <c r="L843" s="174">
        <f t="shared" si="222"/>
        <v>0</v>
      </c>
      <c r="M843" s="173">
        <f t="shared" si="223"/>
        <v>0</v>
      </c>
    </row>
    <row r="844" spans="1:13" ht="21.95" hidden="1" customHeight="1">
      <c r="A844" s="169">
        <f t="shared" si="221"/>
        <v>7</v>
      </c>
      <c r="B844" s="170">
        <v>2120110</v>
      </c>
      <c r="C844" s="171" t="s">
        <v>884</v>
      </c>
      <c r="D844" s="172">
        <v>0</v>
      </c>
      <c r="E844" s="172">
        <v>0</v>
      </c>
      <c r="F844" s="172">
        <v>0</v>
      </c>
      <c r="G844" s="172">
        <v>0</v>
      </c>
      <c r="H844" s="172">
        <v>0</v>
      </c>
      <c r="I844" s="175" t="str">
        <f t="shared" si="224"/>
        <v/>
      </c>
      <c r="J844" s="175" t="str">
        <f t="shared" si="225"/>
        <v/>
      </c>
      <c r="K844" s="161">
        <f t="shared" si="220"/>
        <v>0</v>
      </c>
      <c r="L844" s="174">
        <f t="shared" si="222"/>
        <v>0</v>
      </c>
      <c r="M844" s="173">
        <f t="shared" si="223"/>
        <v>0</v>
      </c>
    </row>
    <row r="845" spans="1:13" ht="18" customHeight="1">
      <c r="A845" s="169">
        <f t="shared" si="221"/>
        <v>7</v>
      </c>
      <c r="B845" s="170">
        <v>2120199</v>
      </c>
      <c r="C845" s="171" t="s">
        <v>885</v>
      </c>
      <c r="D845" s="172">
        <v>864</v>
      </c>
      <c r="E845" s="172">
        <v>494</v>
      </c>
      <c r="F845" s="172">
        <v>494</v>
      </c>
      <c r="G845" s="172">
        <v>0</v>
      </c>
      <c r="H845" s="172">
        <v>907.87</v>
      </c>
      <c r="I845" s="51">
        <f t="shared" ref="I845:I848" si="226">IFERROR(E845/D845,"")*100</f>
        <v>57.175925925925903</v>
      </c>
      <c r="J845" s="51">
        <f t="shared" ref="J845:J848" si="227">IFERROR(E845/H845,"")*100</f>
        <v>54.413076762091499</v>
      </c>
      <c r="K845" s="161">
        <f t="shared" si="220"/>
        <v>1852</v>
      </c>
      <c r="L845" s="174">
        <f t="shared" si="222"/>
        <v>2759.87</v>
      </c>
      <c r="M845" s="173">
        <f t="shared" si="223"/>
        <v>2265.87</v>
      </c>
    </row>
    <row r="846" spans="1:13" ht="18" customHeight="1">
      <c r="A846" s="169">
        <f t="shared" si="221"/>
        <v>5</v>
      </c>
      <c r="B846" s="170">
        <v>21202</v>
      </c>
      <c r="C846" s="171" t="s">
        <v>886</v>
      </c>
      <c r="D846" s="172">
        <v>0</v>
      </c>
      <c r="E846" s="172">
        <v>311</v>
      </c>
      <c r="F846" s="172">
        <v>311</v>
      </c>
      <c r="G846" s="172">
        <v>0</v>
      </c>
      <c r="H846" s="172">
        <v>21.33</v>
      </c>
      <c r="I846" s="51"/>
      <c r="J846" s="51">
        <f t="shared" si="227"/>
        <v>1458.0403187998099</v>
      </c>
      <c r="K846" s="161">
        <f t="shared" si="220"/>
        <v>622</v>
      </c>
      <c r="L846" s="174">
        <f t="shared" si="222"/>
        <v>643.33000000000004</v>
      </c>
      <c r="M846" s="173">
        <f t="shared" si="223"/>
        <v>332.33</v>
      </c>
    </row>
    <row r="847" spans="1:13" ht="18" customHeight="1">
      <c r="A847" s="169">
        <f t="shared" si="221"/>
        <v>7</v>
      </c>
      <c r="B847" s="170">
        <v>2120201</v>
      </c>
      <c r="C847" s="171" t="s">
        <v>887</v>
      </c>
      <c r="D847" s="172">
        <v>0</v>
      </c>
      <c r="E847" s="172">
        <v>311</v>
      </c>
      <c r="F847" s="172">
        <v>311</v>
      </c>
      <c r="G847" s="172">
        <v>0</v>
      </c>
      <c r="H847" s="172">
        <v>21.33</v>
      </c>
      <c r="I847" s="51"/>
      <c r="J847" s="51">
        <f t="shared" si="227"/>
        <v>1458.0403187998099</v>
      </c>
      <c r="K847" s="161">
        <f t="shared" si="220"/>
        <v>622</v>
      </c>
      <c r="L847" s="174">
        <f t="shared" si="222"/>
        <v>643.33000000000004</v>
      </c>
      <c r="M847" s="173">
        <f t="shared" si="223"/>
        <v>332.33</v>
      </c>
    </row>
    <row r="848" spans="1:13" ht="18" customHeight="1">
      <c r="A848" s="169">
        <f t="shared" si="221"/>
        <v>5</v>
      </c>
      <c r="B848" s="170">
        <v>21203</v>
      </c>
      <c r="C848" s="171" t="s">
        <v>888</v>
      </c>
      <c r="D848" s="172">
        <v>1000</v>
      </c>
      <c r="E848" s="172">
        <v>195</v>
      </c>
      <c r="F848" s="172">
        <v>195</v>
      </c>
      <c r="G848" s="172">
        <v>0</v>
      </c>
      <c r="H848" s="172">
        <v>38201.49</v>
      </c>
      <c r="I848" s="51">
        <f t="shared" si="226"/>
        <v>19.5</v>
      </c>
      <c r="J848" s="51">
        <f t="shared" si="227"/>
        <v>0.51045129391549904</v>
      </c>
      <c r="K848" s="161">
        <f t="shared" si="220"/>
        <v>1390</v>
      </c>
      <c r="L848" s="174">
        <f t="shared" si="222"/>
        <v>39591.49</v>
      </c>
      <c r="M848" s="173">
        <f t="shared" si="223"/>
        <v>39396.49</v>
      </c>
    </row>
    <row r="849" spans="1:13" ht="18" hidden="1" customHeight="1">
      <c r="A849" s="169">
        <f t="shared" si="221"/>
        <v>7</v>
      </c>
      <c r="B849" s="170">
        <v>2120303</v>
      </c>
      <c r="C849" s="171" t="s">
        <v>889</v>
      </c>
      <c r="D849" s="172">
        <v>1000</v>
      </c>
      <c r="E849" s="172">
        <v>0</v>
      </c>
      <c r="F849" s="172">
        <v>0</v>
      </c>
      <c r="G849" s="172">
        <v>0</v>
      </c>
      <c r="H849" s="172">
        <v>37076.71</v>
      </c>
      <c r="I849" s="31">
        <f t="shared" si="224"/>
        <v>0</v>
      </c>
      <c r="J849" s="31">
        <f t="shared" si="225"/>
        <v>0</v>
      </c>
      <c r="K849" s="161">
        <f t="shared" si="220"/>
        <v>1000</v>
      </c>
      <c r="L849" s="174">
        <f t="shared" si="222"/>
        <v>38076.71</v>
      </c>
      <c r="M849" s="173">
        <f t="shared" si="223"/>
        <v>38076.71</v>
      </c>
    </row>
    <row r="850" spans="1:13" ht="18" customHeight="1">
      <c r="A850" s="169">
        <f t="shared" si="221"/>
        <v>7</v>
      </c>
      <c r="B850" s="170">
        <v>2120399</v>
      </c>
      <c r="C850" s="171" t="s">
        <v>890</v>
      </c>
      <c r="D850" s="172">
        <v>0</v>
      </c>
      <c r="E850" s="172">
        <v>195</v>
      </c>
      <c r="F850" s="172">
        <v>195</v>
      </c>
      <c r="G850" s="172">
        <v>0</v>
      </c>
      <c r="H850" s="172">
        <v>1124.78</v>
      </c>
      <c r="I850" s="51"/>
      <c r="J850" s="51">
        <f t="shared" ref="J850:J852" si="228">IFERROR(E850/H850,"")*100</f>
        <v>17.3367236259535</v>
      </c>
      <c r="K850" s="161">
        <f t="shared" si="220"/>
        <v>390</v>
      </c>
      <c r="L850" s="174">
        <f t="shared" si="222"/>
        <v>1514.78</v>
      </c>
      <c r="M850" s="173">
        <f t="shared" si="223"/>
        <v>1319.78</v>
      </c>
    </row>
    <row r="851" spans="1:13" ht="18" customHeight="1">
      <c r="A851" s="169">
        <f t="shared" si="221"/>
        <v>5</v>
      </c>
      <c r="B851" s="170">
        <v>21205</v>
      </c>
      <c r="C851" s="171" t="s">
        <v>891</v>
      </c>
      <c r="D851" s="172">
        <v>3324</v>
      </c>
      <c r="E851" s="172">
        <v>1544</v>
      </c>
      <c r="F851" s="172">
        <v>1539</v>
      </c>
      <c r="G851" s="172">
        <v>5</v>
      </c>
      <c r="H851" s="172">
        <v>576.15</v>
      </c>
      <c r="I851" s="51">
        <f t="shared" ref="I851:I852" si="229">IFERROR(E851/D851,"")*100</f>
        <v>46.450060168471701</v>
      </c>
      <c r="J851" s="51">
        <f t="shared" si="228"/>
        <v>267.985767595244</v>
      </c>
      <c r="K851" s="161">
        <f t="shared" si="220"/>
        <v>6412</v>
      </c>
      <c r="L851" s="174">
        <f t="shared" si="222"/>
        <v>6988.15</v>
      </c>
      <c r="M851" s="173">
        <f t="shared" si="223"/>
        <v>5444.15</v>
      </c>
    </row>
    <row r="852" spans="1:13" ht="18" customHeight="1">
      <c r="A852" s="169">
        <f t="shared" si="221"/>
        <v>7</v>
      </c>
      <c r="B852" s="170">
        <v>2120501</v>
      </c>
      <c r="C852" s="171" t="s">
        <v>892</v>
      </c>
      <c r="D852" s="172">
        <v>3324</v>
      </c>
      <c r="E852" s="172">
        <v>1544</v>
      </c>
      <c r="F852" s="172">
        <v>1539</v>
      </c>
      <c r="G852" s="172">
        <v>5</v>
      </c>
      <c r="H852" s="172">
        <v>576.15</v>
      </c>
      <c r="I852" s="51">
        <f t="shared" si="229"/>
        <v>46.450060168471701</v>
      </c>
      <c r="J852" s="51">
        <f t="shared" si="228"/>
        <v>267.985767595244</v>
      </c>
      <c r="K852" s="161">
        <f t="shared" si="220"/>
        <v>6412</v>
      </c>
      <c r="L852" s="174">
        <f t="shared" si="222"/>
        <v>6988.15</v>
      </c>
      <c r="M852" s="173">
        <f t="shared" si="223"/>
        <v>5444.15</v>
      </c>
    </row>
    <row r="853" spans="1:13" ht="18" hidden="1" customHeight="1">
      <c r="A853" s="169">
        <f t="shared" si="221"/>
        <v>5</v>
      </c>
      <c r="B853" s="170">
        <v>21206</v>
      </c>
      <c r="C853" s="171" t="s">
        <v>893</v>
      </c>
      <c r="D853" s="172">
        <v>14</v>
      </c>
      <c r="E853" s="172">
        <v>0</v>
      </c>
      <c r="F853" s="172">
        <v>0</v>
      </c>
      <c r="G853" s="172">
        <v>0</v>
      </c>
      <c r="H853" s="172">
        <v>0</v>
      </c>
      <c r="I853" s="31">
        <f t="shared" si="224"/>
        <v>0</v>
      </c>
      <c r="J853" s="31" t="str">
        <f t="shared" si="225"/>
        <v/>
      </c>
      <c r="K853" s="161">
        <f t="shared" si="220"/>
        <v>14</v>
      </c>
      <c r="L853" s="174">
        <f t="shared" si="222"/>
        <v>14</v>
      </c>
      <c r="M853" s="173">
        <f t="shared" si="223"/>
        <v>14</v>
      </c>
    </row>
    <row r="854" spans="1:13" ht="18" hidden="1" customHeight="1">
      <c r="A854" s="169">
        <f t="shared" si="221"/>
        <v>7</v>
      </c>
      <c r="B854" s="170">
        <v>2120601</v>
      </c>
      <c r="C854" s="171" t="s">
        <v>894</v>
      </c>
      <c r="D854" s="172">
        <v>14</v>
      </c>
      <c r="E854" s="172">
        <v>0</v>
      </c>
      <c r="F854" s="172">
        <v>0</v>
      </c>
      <c r="G854" s="172">
        <v>0</v>
      </c>
      <c r="H854" s="172">
        <v>0</v>
      </c>
      <c r="I854" s="31">
        <f t="shared" si="224"/>
        <v>0</v>
      </c>
      <c r="J854" s="31" t="str">
        <f t="shared" si="225"/>
        <v/>
      </c>
      <c r="K854" s="161">
        <f t="shared" si="220"/>
        <v>14</v>
      </c>
      <c r="L854" s="174">
        <f t="shared" si="222"/>
        <v>14</v>
      </c>
      <c r="M854" s="173">
        <f t="shared" si="223"/>
        <v>14</v>
      </c>
    </row>
    <row r="855" spans="1:13" ht="18" customHeight="1">
      <c r="A855" s="169">
        <f t="shared" si="221"/>
        <v>5</v>
      </c>
      <c r="B855" s="170">
        <v>21299</v>
      </c>
      <c r="C855" s="171" t="s">
        <v>895</v>
      </c>
      <c r="D855" s="172">
        <v>522</v>
      </c>
      <c r="E855" s="172">
        <v>375</v>
      </c>
      <c r="F855" s="172">
        <v>151.46740199999999</v>
      </c>
      <c r="G855" s="172">
        <v>223.53259800000001</v>
      </c>
      <c r="H855" s="172">
        <v>115.16</v>
      </c>
      <c r="I855" s="51">
        <f t="shared" ref="I855:I859" si="230">IFERROR(E855/D855,"")*100</f>
        <v>71.839080459770102</v>
      </c>
      <c r="J855" s="51">
        <f t="shared" ref="J855:J859" si="231">IFERROR(E855/H855,"")*100</f>
        <v>325.633900659951</v>
      </c>
      <c r="K855" s="161">
        <f t="shared" si="220"/>
        <v>1272</v>
      </c>
      <c r="L855" s="174">
        <f t="shared" si="222"/>
        <v>1387.16</v>
      </c>
      <c r="M855" s="173">
        <f t="shared" si="223"/>
        <v>1012.16</v>
      </c>
    </row>
    <row r="856" spans="1:13" ht="18" customHeight="1">
      <c r="A856" s="169">
        <f t="shared" si="221"/>
        <v>7</v>
      </c>
      <c r="B856" s="170">
        <v>2129901</v>
      </c>
      <c r="C856" s="171" t="s">
        <v>896</v>
      </c>
      <c r="D856" s="172">
        <v>522</v>
      </c>
      <c r="E856" s="172">
        <v>375</v>
      </c>
      <c r="F856" s="172">
        <v>151.46740199999999</v>
      </c>
      <c r="G856" s="172">
        <v>223.53259800000001</v>
      </c>
      <c r="H856" s="172">
        <v>115.16</v>
      </c>
      <c r="I856" s="51">
        <f t="shared" si="230"/>
        <v>71.839080459770102</v>
      </c>
      <c r="J856" s="51">
        <f t="shared" si="231"/>
        <v>325.633900659951</v>
      </c>
      <c r="K856" s="161">
        <f t="shared" si="220"/>
        <v>1272</v>
      </c>
      <c r="L856" s="174">
        <f t="shared" si="222"/>
        <v>1387.16</v>
      </c>
      <c r="M856" s="173">
        <f t="shared" si="223"/>
        <v>1012.16</v>
      </c>
    </row>
    <row r="857" spans="1:13" ht="18" customHeight="1">
      <c r="A857" s="169">
        <f t="shared" si="221"/>
        <v>3</v>
      </c>
      <c r="B857" s="170">
        <v>213</v>
      </c>
      <c r="C857" s="171" t="s">
        <v>897</v>
      </c>
      <c r="D857" s="172">
        <v>205564</v>
      </c>
      <c r="E857" s="172">
        <v>180760</v>
      </c>
      <c r="F857" s="172">
        <v>118993.748443</v>
      </c>
      <c r="G857" s="172">
        <v>61766.251557000003</v>
      </c>
      <c r="H857" s="172">
        <v>180640.18</v>
      </c>
      <c r="I857" s="51">
        <f t="shared" si="230"/>
        <v>87.933684886458707</v>
      </c>
      <c r="J857" s="51">
        <f t="shared" si="231"/>
        <v>100.06633075764201</v>
      </c>
      <c r="K857" s="161">
        <f t="shared" si="220"/>
        <v>567084</v>
      </c>
      <c r="L857" s="174">
        <f t="shared" si="222"/>
        <v>747724.18</v>
      </c>
      <c r="M857" s="173">
        <f t="shared" si="223"/>
        <v>566964.18000000005</v>
      </c>
    </row>
    <row r="858" spans="1:13" ht="18" customHeight="1">
      <c r="A858" s="169">
        <f t="shared" si="221"/>
        <v>5</v>
      </c>
      <c r="B858" s="170">
        <v>21301</v>
      </c>
      <c r="C858" s="171" t="s">
        <v>898</v>
      </c>
      <c r="D858" s="172">
        <v>41694</v>
      </c>
      <c r="E858" s="172">
        <v>35208</v>
      </c>
      <c r="F858" s="172">
        <v>23292.801491999999</v>
      </c>
      <c r="G858" s="172">
        <v>11915.198507999999</v>
      </c>
      <c r="H858" s="172">
        <v>33625.129999999997</v>
      </c>
      <c r="I858" s="51">
        <f t="shared" si="230"/>
        <v>84.443804864009195</v>
      </c>
      <c r="J858" s="51">
        <f t="shared" si="231"/>
        <v>104.707401874729</v>
      </c>
      <c r="K858" s="161">
        <f t="shared" si="220"/>
        <v>112110</v>
      </c>
      <c r="L858" s="174">
        <f t="shared" si="222"/>
        <v>145735.13</v>
      </c>
      <c r="M858" s="173">
        <f t="shared" si="223"/>
        <v>110527.13</v>
      </c>
    </row>
    <row r="859" spans="1:13" ht="18" customHeight="1">
      <c r="A859" s="169">
        <f t="shared" si="221"/>
        <v>7</v>
      </c>
      <c r="B859" s="170">
        <v>2130101</v>
      </c>
      <c r="C859" s="171" t="s">
        <v>254</v>
      </c>
      <c r="D859" s="172">
        <v>1331</v>
      </c>
      <c r="E859" s="172">
        <v>612</v>
      </c>
      <c r="F859" s="172">
        <v>612</v>
      </c>
      <c r="G859" s="172">
        <v>0</v>
      </c>
      <c r="H859" s="172">
        <v>1100.31</v>
      </c>
      <c r="I859" s="51">
        <f t="shared" si="230"/>
        <v>45.980465815176601</v>
      </c>
      <c r="J859" s="51">
        <f t="shared" si="231"/>
        <v>55.620688714998501</v>
      </c>
      <c r="K859" s="161">
        <f t="shared" si="220"/>
        <v>2555</v>
      </c>
      <c r="L859" s="174">
        <f t="shared" si="222"/>
        <v>3655.31</v>
      </c>
      <c r="M859" s="173">
        <f t="shared" si="223"/>
        <v>3043.31</v>
      </c>
    </row>
    <row r="860" spans="1:13" ht="21.95" hidden="1" customHeight="1">
      <c r="A860" s="169">
        <f t="shared" si="221"/>
        <v>7</v>
      </c>
      <c r="B860" s="170">
        <v>2130102</v>
      </c>
      <c r="C860" s="171" t="s">
        <v>279</v>
      </c>
      <c r="D860" s="172">
        <v>0</v>
      </c>
      <c r="E860" s="172">
        <v>0</v>
      </c>
      <c r="F860" s="172">
        <v>0</v>
      </c>
      <c r="G860" s="172">
        <v>0</v>
      </c>
      <c r="H860" s="172">
        <v>0</v>
      </c>
      <c r="I860" s="175" t="str">
        <f t="shared" si="224"/>
        <v/>
      </c>
      <c r="J860" s="175" t="str">
        <f t="shared" si="225"/>
        <v/>
      </c>
      <c r="K860" s="161">
        <f t="shared" si="220"/>
        <v>0</v>
      </c>
      <c r="L860" s="174">
        <f t="shared" si="222"/>
        <v>0</v>
      </c>
      <c r="M860" s="173">
        <f t="shared" si="223"/>
        <v>0</v>
      </c>
    </row>
    <row r="861" spans="1:13" ht="21.95" hidden="1" customHeight="1">
      <c r="A861" s="169">
        <f t="shared" si="221"/>
        <v>7</v>
      </c>
      <c r="B861" s="170">
        <v>2130103</v>
      </c>
      <c r="C861" s="171" t="s">
        <v>256</v>
      </c>
      <c r="D861" s="172">
        <v>0</v>
      </c>
      <c r="E861" s="172">
        <v>0</v>
      </c>
      <c r="F861" s="172">
        <v>0</v>
      </c>
      <c r="G861" s="172">
        <v>0</v>
      </c>
      <c r="H861" s="172">
        <v>0</v>
      </c>
      <c r="I861" s="175" t="str">
        <f t="shared" si="224"/>
        <v/>
      </c>
      <c r="J861" s="175" t="str">
        <f t="shared" si="225"/>
        <v/>
      </c>
      <c r="K861" s="161">
        <f t="shared" si="220"/>
        <v>0</v>
      </c>
      <c r="L861" s="174">
        <f t="shared" si="222"/>
        <v>0</v>
      </c>
      <c r="M861" s="173">
        <f t="shared" si="223"/>
        <v>0</v>
      </c>
    </row>
    <row r="862" spans="1:13" ht="18" customHeight="1">
      <c r="A862" s="169">
        <f t="shared" si="221"/>
        <v>7</v>
      </c>
      <c r="B862" s="170">
        <v>2130104</v>
      </c>
      <c r="C862" s="171" t="s">
        <v>263</v>
      </c>
      <c r="D862" s="172">
        <v>12618</v>
      </c>
      <c r="E862" s="172">
        <v>7906</v>
      </c>
      <c r="F862" s="172">
        <v>1961.9699720000001</v>
      </c>
      <c r="G862" s="172">
        <v>5944.0300280000001</v>
      </c>
      <c r="H862" s="172">
        <v>10161.870000000001</v>
      </c>
      <c r="I862" s="51">
        <f>IFERROR(E862/D862,"")*100</f>
        <v>62.6565224282771</v>
      </c>
      <c r="J862" s="51">
        <f>IFERROR(E862/H862,"")*100</f>
        <v>77.800641023748597</v>
      </c>
      <c r="K862" s="161">
        <f t="shared" si="220"/>
        <v>28430</v>
      </c>
      <c r="L862" s="174">
        <f t="shared" si="222"/>
        <v>38591.870000000003</v>
      </c>
      <c r="M862" s="173">
        <f t="shared" si="223"/>
        <v>30685.87</v>
      </c>
    </row>
    <row r="863" spans="1:13" ht="18" hidden="1" customHeight="1">
      <c r="A863" s="169">
        <f t="shared" si="221"/>
        <v>7</v>
      </c>
      <c r="B863" s="170">
        <v>2130105</v>
      </c>
      <c r="C863" s="171" t="s">
        <v>899</v>
      </c>
      <c r="D863" s="172">
        <v>0</v>
      </c>
      <c r="E863" s="172">
        <v>0</v>
      </c>
      <c r="F863" s="172">
        <v>0</v>
      </c>
      <c r="G863" s="172">
        <v>0</v>
      </c>
      <c r="H863" s="172">
        <v>0</v>
      </c>
      <c r="I863" s="31" t="str">
        <f t="shared" si="224"/>
        <v/>
      </c>
      <c r="J863" s="31" t="str">
        <f t="shared" si="225"/>
        <v/>
      </c>
      <c r="K863" s="161">
        <f t="shared" si="220"/>
        <v>0</v>
      </c>
      <c r="L863" s="174">
        <f t="shared" si="222"/>
        <v>0</v>
      </c>
      <c r="M863" s="173">
        <f t="shared" si="223"/>
        <v>0</v>
      </c>
    </row>
    <row r="864" spans="1:13" ht="18" customHeight="1">
      <c r="A864" s="169">
        <f t="shared" si="221"/>
        <v>7</v>
      </c>
      <c r="B864" s="170">
        <v>2130106</v>
      </c>
      <c r="C864" s="171" t="s">
        <v>900</v>
      </c>
      <c r="D864" s="172">
        <v>442</v>
      </c>
      <c r="E864" s="172">
        <v>383</v>
      </c>
      <c r="F864" s="172">
        <v>323</v>
      </c>
      <c r="G864" s="172">
        <v>60</v>
      </c>
      <c r="H864" s="172">
        <v>884.97</v>
      </c>
      <c r="I864" s="51">
        <f t="shared" ref="I864:I865" si="232">IFERROR(E864/D864,"")*100</f>
        <v>86.651583710407195</v>
      </c>
      <c r="J864" s="51">
        <f t="shared" ref="J864:J865" si="233">IFERROR(E864/H864,"")*100</f>
        <v>43.278303219318197</v>
      </c>
      <c r="K864" s="161">
        <f t="shared" si="220"/>
        <v>1208</v>
      </c>
      <c r="L864" s="174">
        <f t="shared" si="222"/>
        <v>2092.9699999999998</v>
      </c>
      <c r="M864" s="173">
        <f t="shared" si="223"/>
        <v>1709.97</v>
      </c>
    </row>
    <row r="865" spans="1:13" ht="18" customHeight="1">
      <c r="A865" s="169">
        <f t="shared" si="221"/>
        <v>7</v>
      </c>
      <c r="B865" s="170">
        <v>2130108</v>
      </c>
      <c r="C865" s="171" t="s">
        <v>901</v>
      </c>
      <c r="D865" s="172">
        <v>200</v>
      </c>
      <c r="E865" s="172">
        <v>547</v>
      </c>
      <c r="F865" s="172">
        <v>211.503659</v>
      </c>
      <c r="G865" s="172">
        <v>335.49634099999997</v>
      </c>
      <c r="H865" s="172">
        <v>717.05</v>
      </c>
      <c r="I865" s="51">
        <f t="shared" si="232"/>
        <v>273.5</v>
      </c>
      <c r="J865" s="51">
        <f t="shared" si="233"/>
        <v>76.284777909490302</v>
      </c>
      <c r="K865" s="161">
        <f t="shared" si="220"/>
        <v>1294</v>
      </c>
      <c r="L865" s="174">
        <f t="shared" si="222"/>
        <v>2011.05</v>
      </c>
      <c r="M865" s="173">
        <f t="shared" si="223"/>
        <v>1464.05</v>
      </c>
    </row>
    <row r="866" spans="1:13" ht="18" hidden="1" customHeight="1">
      <c r="A866" s="169">
        <f t="shared" si="221"/>
        <v>7</v>
      </c>
      <c r="B866" s="170">
        <v>2130109</v>
      </c>
      <c r="C866" s="171" t="s">
        <v>902</v>
      </c>
      <c r="D866" s="172">
        <v>0</v>
      </c>
      <c r="E866" s="172">
        <v>0</v>
      </c>
      <c r="F866" s="172">
        <v>0</v>
      </c>
      <c r="G866" s="172">
        <v>0</v>
      </c>
      <c r="H866" s="172">
        <v>0</v>
      </c>
      <c r="I866" s="31" t="str">
        <f t="shared" si="224"/>
        <v/>
      </c>
      <c r="J866" s="31" t="str">
        <f t="shared" si="225"/>
        <v/>
      </c>
      <c r="K866" s="161">
        <f t="shared" si="220"/>
        <v>0</v>
      </c>
      <c r="L866" s="174">
        <f t="shared" si="222"/>
        <v>0</v>
      </c>
      <c r="M866" s="173">
        <f t="shared" si="223"/>
        <v>0</v>
      </c>
    </row>
    <row r="867" spans="1:13" ht="18" hidden="1" customHeight="1">
      <c r="A867" s="169">
        <f t="shared" si="221"/>
        <v>7</v>
      </c>
      <c r="B867" s="170">
        <v>2130110</v>
      </c>
      <c r="C867" s="171" t="s">
        <v>903</v>
      </c>
      <c r="D867" s="172">
        <v>0</v>
      </c>
      <c r="E867" s="172">
        <v>0</v>
      </c>
      <c r="F867" s="172">
        <v>0</v>
      </c>
      <c r="G867" s="172">
        <v>0</v>
      </c>
      <c r="H867" s="172">
        <v>0</v>
      </c>
      <c r="I867" s="31" t="str">
        <f t="shared" si="224"/>
        <v/>
      </c>
      <c r="J867" s="31" t="str">
        <f t="shared" si="225"/>
        <v/>
      </c>
      <c r="K867" s="161">
        <f t="shared" si="220"/>
        <v>0</v>
      </c>
      <c r="L867" s="174">
        <f t="shared" si="222"/>
        <v>0</v>
      </c>
      <c r="M867" s="173">
        <f t="shared" si="223"/>
        <v>0</v>
      </c>
    </row>
    <row r="868" spans="1:13" ht="18" hidden="1" customHeight="1">
      <c r="A868" s="169">
        <f t="shared" si="221"/>
        <v>7</v>
      </c>
      <c r="B868" s="170">
        <v>2130111</v>
      </c>
      <c r="C868" s="171" t="s">
        <v>904</v>
      </c>
      <c r="D868" s="172">
        <v>0</v>
      </c>
      <c r="E868" s="172">
        <v>0</v>
      </c>
      <c r="F868" s="172">
        <v>0</v>
      </c>
      <c r="G868" s="172">
        <v>0</v>
      </c>
      <c r="H868" s="172">
        <v>120</v>
      </c>
      <c r="I868" s="31" t="str">
        <f t="shared" si="224"/>
        <v/>
      </c>
      <c r="J868" s="31">
        <f t="shared" si="225"/>
        <v>0</v>
      </c>
      <c r="K868" s="161">
        <f t="shared" si="220"/>
        <v>0</v>
      </c>
      <c r="L868" s="174">
        <f t="shared" si="222"/>
        <v>120</v>
      </c>
      <c r="M868" s="173">
        <f t="shared" si="223"/>
        <v>120</v>
      </c>
    </row>
    <row r="869" spans="1:13" ht="18" hidden="1" customHeight="1">
      <c r="A869" s="169">
        <f t="shared" si="221"/>
        <v>7</v>
      </c>
      <c r="B869" s="170">
        <v>2130112</v>
      </c>
      <c r="C869" s="171" t="s">
        <v>905</v>
      </c>
      <c r="D869" s="172">
        <v>0</v>
      </c>
      <c r="E869" s="172">
        <v>0</v>
      </c>
      <c r="F869" s="172">
        <v>0</v>
      </c>
      <c r="G869" s="172">
        <v>0</v>
      </c>
      <c r="H869" s="172">
        <v>0</v>
      </c>
      <c r="I869" s="31" t="str">
        <f t="shared" si="224"/>
        <v/>
      </c>
      <c r="J869" s="31" t="str">
        <f t="shared" si="225"/>
        <v/>
      </c>
      <c r="K869" s="161">
        <f t="shared" si="220"/>
        <v>0</v>
      </c>
      <c r="L869" s="174">
        <f t="shared" si="222"/>
        <v>0</v>
      </c>
      <c r="M869" s="173">
        <f t="shared" si="223"/>
        <v>0</v>
      </c>
    </row>
    <row r="870" spans="1:13" ht="21.95" hidden="1" customHeight="1">
      <c r="A870" s="169">
        <f t="shared" si="221"/>
        <v>7</v>
      </c>
      <c r="B870" s="170">
        <v>2130114</v>
      </c>
      <c r="C870" s="171" t="s">
        <v>906</v>
      </c>
      <c r="D870" s="172">
        <v>0</v>
      </c>
      <c r="E870" s="172">
        <v>0</v>
      </c>
      <c r="F870" s="172">
        <v>0</v>
      </c>
      <c r="G870" s="172">
        <v>0</v>
      </c>
      <c r="H870" s="172">
        <v>0</v>
      </c>
      <c r="I870" s="175" t="str">
        <f t="shared" si="224"/>
        <v/>
      </c>
      <c r="J870" s="175" t="str">
        <f t="shared" si="225"/>
        <v/>
      </c>
      <c r="K870" s="161">
        <f t="shared" si="220"/>
        <v>0</v>
      </c>
      <c r="L870" s="174">
        <f t="shared" si="222"/>
        <v>0</v>
      </c>
      <c r="M870" s="173">
        <f t="shared" si="223"/>
        <v>0</v>
      </c>
    </row>
    <row r="871" spans="1:13" ht="18" customHeight="1">
      <c r="A871" s="169">
        <f t="shared" si="221"/>
        <v>7</v>
      </c>
      <c r="B871" s="170">
        <v>2130119</v>
      </c>
      <c r="C871" s="171" t="s">
        <v>907</v>
      </c>
      <c r="D871" s="172">
        <v>164</v>
      </c>
      <c r="E871" s="172">
        <v>196</v>
      </c>
      <c r="F871" s="172">
        <v>170</v>
      </c>
      <c r="G871" s="172">
        <v>26</v>
      </c>
      <c r="H871" s="172">
        <v>85</v>
      </c>
      <c r="I871" s="51">
        <f>IFERROR(E871/D871,"")*100</f>
        <v>119.512195121951</v>
      </c>
      <c r="J871" s="51">
        <f>IFERROR(E871/H871,"")*100</f>
        <v>230.58823529411799</v>
      </c>
      <c r="K871" s="161">
        <f t="shared" si="220"/>
        <v>556</v>
      </c>
      <c r="L871" s="174">
        <f t="shared" si="222"/>
        <v>641</v>
      </c>
      <c r="M871" s="173">
        <f t="shared" si="223"/>
        <v>445</v>
      </c>
    </row>
    <row r="872" spans="1:13" ht="21.95" hidden="1" customHeight="1">
      <c r="A872" s="169">
        <f t="shared" si="221"/>
        <v>7</v>
      </c>
      <c r="B872" s="170">
        <v>2130120</v>
      </c>
      <c r="C872" s="171" t="s">
        <v>908</v>
      </c>
      <c r="D872" s="172">
        <v>0</v>
      </c>
      <c r="E872" s="172">
        <v>0</v>
      </c>
      <c r="F872" s="172">
        <v>0</v>
      </c>
      <c r="G872" s="172">
        <v>0</v>
      </c>
      <c r="H872" s="172">
        <v>0</v>
      </c>
      <c r="I872" s="175" t="str">
        <f t="shared" si="224"/>
        <v/>
      </c>
      <c r="J872" s="175" t="str">
        <f t="shared" si="225"/>
        <v/>
      </c>
      <c r="K872" s="161">
        <f t="shared" si="220"/>
        <v>0</v>
      </c>
      <c r="L872" s="174">
        <f t="shared" si="222"/>
        <v>0</v>
      </c>
      <c r="M872" s="173">
        <f t="shared" si="223"/>
        <v>0</v>
      </c>
    </row>
    <row r="873" spans="1:13" ht="21.95" hidden="1" customHeight="1">
      <c r="A873" s="169">
        <f t="shared" si="221"/>
        <v>7</v>
      </c>
      <c r="B873" s="170">
        <v>2130121</v>
      </c>
      <c r="C873" s="171" t="s">
        <v>909</v>
      </c>
      <c r="D873" s="172">
        <v>0</v>
      </c>
      <c r="E873" s="172">
        <v>0</v>
      </c>
      <c r="F873" s="172">
        <v>0</v>
      </c>
      <c r="G873" s="172">
        <v>0</v>
      </c>
      <c r="H873" s="172">
        <v>0</v>
      </c>
      <c r="I873" s="175" t="str">
        <f t="shared" si="224"/>
        <v/>
      </c>
      <c r="J873" s="175" t="str">
        <f t="shared" si="225"/>
        <v/>
      </c>
      <c r="K873" s="161">
        <f t="shared" si="220"/>
        <v>0</v>
      </c>
      <c r="L873" s="174">
        <f t="shared" si="222"/>
        <v>0</v>
      </c>
      <c r="M873" s="173">
        <f t="shared" si="223"/>
        <v>0</v>
      </c>
    </row>
    <row r="874" spans="1:13" ht="18" customHeight="1">
      <c r="A874" s="169">
        <f t="shared" si="221"/>
        <v>7</v>
      </c>
      <c r="B874" s="170">
        <v>2130122</v>
      </c>
      <c r="C874" s="171" t="s">
        <v>910</v>
      </c>
      <c r="D874" s="172">
        <v>422</v>
      </c>
      <c r="E874" s="172">
        <v>12319</v>
      </c>
      <c r="F874" s="172">
        <v>10739.80221</v>
      </c>
      <c r="G874" s="172">
        <v>1579.1977899999999</v>
      </c>
      <c r="H874" s="172">
        <v>8614</v>
      </c>
      <c r="I874" s="51">
        <f t="shared" ref="I874" si="234">IFERROR(E874/D874,"")*100</f>
        <v>2919.1943127962099</v>
      </c>
      <c r="J874" s="51">
        <f t="shared" ref="J874:J875" si="235">IFERROR(E874/H874,"")*100</f>
        <v>143.011376828419</v>
      </c>
      <c r="K874" s="161">
        <f t="shared" si="220"/>
        <v>25060</v>
      </c>
      <c r="L874" s="174">
        <f t="shared" si="222"/>
        <v>33674</v>
      </c>
      <c r="M874" s="173">
        <f t="shared" si="223"/>
        <v>21355</v>
      </c>
    </row>
    <row r="875" spans="1:13" ht="18" customHeight="1">
      <c r="A875" s="169">
        <f t="shared" si="221"/>
        <v>7</v>
      </c>
      <c r="B875" s="170">
        <v>2130124</v>
      </c>
      <c r="C875" s="171" t="s">
        <v>911</v>
      </c>
      <c r="D875" s="172">
        <v>0</v>
      </c>
      <c r="E875" s="172">
        <v>280</v>
      </c>
      <c r="F875" s="172">
        <v>280</v>
      </c>
      <c r="G875" s="172">
        <v>0</v>
      </c>
      <c r="H875" s="172">
        <v>274</v>
      </c>
      <c r="I875" s="51"/>
      <c r="J875" s="51">
        <f t="shared" si="235"/>
        <v>102.189781021898</v>
      </c>
      <c r="K875" s="161">
        <f t="shared" si="220"/>
        <v>560</v>
      </c>
      <c r="L875" s="174">
        <f t="shared" si="222"/>
        <v>834</v>
      </c>
      <c r="M875" s="173">
        <f t="shared" si="223"/>
        <v>554</v>
      </c>
    </row>
    <row r="876" spans="1:13" ht="18" hidden="1" customHeight="1">
      <c r="A876" s="169">
        <f t="shared" si="221"/>
        <v>7</v>
      </c>
      <c r="B876" s="170">
        <v>2130125</v>
      </c>
      <c r="C876" s="171" t="s">
        <v>912</v>
      </c>
      <c r="D876" s="172">
        <v>0</v>
      </c>
      <c r="E876" s="172">
        <v>0</v>
      </c>
      <c r="F876" s="172">
        <v>0</v>
      </c>
      <c r="G876" s="172">
        <v>0</v>
      </c>
      <c r="H876" s="172">
        <v>0</v>
      </c>
      <c r="I876" s="31" t="str">
        <f t="shared" si="224"/>
        <v/>
      </c>
      <c r="J876" s="31" t="str">
        <f t="shared" si="225"/>
        <v/>
      </c>
      <c r="K876" s="161">
        <f t="shared" si="220"/>
        <v>0</v>
      </c>
      <c r="L876" s="174">
        <f t="shared" si="222"/>
        <v>0</v>
      </c>
      <c r="M876" s="173">
        <f t="shared" si="223"/>
        <v>0</v>
      </c>
    </row>
    <row r="877" spans="1:13" ht="18" customHeight="1">
      <c r="A877" s="169">
        <f t="shared" si="221"/>
        <v>7</v>
      </c>
      <c r="B877" s="170">
        <v>2130126</v>
      </c>
      <c r="C877" s="171" t="s">
        <v>913</v>
      </c>
      <c r="D877" s="172">
        <v>0</v>
      </c>
      <c r="E877" s="172">
        <v>129</v>
      </c>
      <c r="F877" s="172">
        <v>129</v>
      </c>
      <c r="G877" s="172">
        <v>0</v>
      </c>
      <c r="H877" s="172">
        <v>0</v>
      </c>
      <c r="I877" s="51"/>
      <c r="J877" s="51"/>
      <c r="K877" s="161">
        <f t="shared" si="220"/>
        <v>258</v>
      </c>
      <c r="L877" s="174">
        <f t="shared" si="222"/>
        <v>258</v>
      </c>
      <c r="M877" s="173">
        <f t="shared" si="223"/>
        <v>129</v>
      </c>
    </row>
    <row r="878" spans="1:13" ht="18" customHeight="1">
      <c r="A878" s="169">
        <f t="shared" si="221"/>
        <v>7</v>
      </c>
      <c r="B878" s="170">
        <v>2130135</v>
      </c>
      <c r="C878" s="171" t="s">
        <v>914</v>
      </c>
      <c r="D878" s="172">
        <v>1085</v>
      </c>
      <c r="E878" s="172">
        <v>4054</v>
      </c>
      <c r="F878" s="172">
        <v>3774.8530000000001</v>
      </c>
      <c r="G878" s="172">
        <v>279.14699999999999</v>
      </c>
      <c r="H878" s="172">
        <v>509</v>
      </c>
      <c r="I878" s="51">
        <f t="shared" ref="I878" si="236">IFERROR(E878/D878,"")*100</f>
        <v>373.640552995392</v>
      </c>
      <c r="J878" s="51">
        <f t="shared" ref="J878" si="237">IFERROR(E878/H878,"")*100</f>
        <v>796.463654223969</v>
      </c>
      <c r="K878" s="161">
        <f t="shared" si="220"/>
        <v>9193</v>
      </c>
      <c r="L878" s="174">
        <f t="shared" si="222"/>
        <v>9702</v>
      </c>
      <c r="M878" s="173">
        <f t="shared" si="223"/>
        <v>5648</v>
      </c>
    </row>
    <row r="879" spans="1:13" ht="18" hidden="1" customHeight="1">
      <c r="A879" s="169">
        <f t="shared" si="221"/>
        <v>7</v>
      </c>
      <c r="B879" s="170">
        <v>2130142</v>
      </c>
      <c r="C879" s="171" t="s">
        <v>915</v>
      </c>
      <c r="D879" s="172">
        <v>0</v>
      </c>
      <c r="E879" s="172">
        <v>0</v>
      </c>
      <c r="F879" s="172">
        <v>0</v>
      </c>
      <c r="G879" s="172">
        <v>0</v>
      </c>
      <c r="H879" s="172">
        <v>156.74</v>
      </c>
      <c r="I879" s="31" t="str">
        <f t="shared" si="224"/>
        <v/>
      </c>
      <c r="J879" s="31">
        <f t="shared" si="225"/>
        <v>0</v>
      </c>
      <c r="K879" s="161">
        <f t="shared" si="220"/>
        <v>0</v>
      </c>
      <c r="L879" s="174">
        <f t="shared" si="222"/>
        <v>156.74</v>
      </c>
      <c r="M879" s="173">
        <f t="shared" si="223"/>
        <v>156.74</v>
      </c>
    </row>
    <row r="880" spans="1:13" ht="18" hidden="1" customHeight="1">
      <c r="A880" s="169">
        <f t="shared" si="221"/>
        <v>7</v>
      </c>
      <c r="B880" s="170">
        <v>2130148</v>
      </c>
      <c r="C880" s="171" t="s">
        <v>916</v>
      </c>
      <c r="D880" s="172">
        <v>14</v>
      </c>
      <c r="E880" s="172">
        <v>0</v>
      </c>
      <c r="F880" s="172">
        <v>0</v>
      </c>
      <c r="G880" s="172">
        <v>0</v>
      </c>
      <c r="H880" s="172">
        <v>14</v>
      </c>
      <c r="I880" s="31">
        <f t="shared" si="224"/>
        <v>0</v>
      </c>
      <c r="J880" s="31">
        <f t="shared" si="225"/>
        <v>0</v>
      </c>
      <c r="K880" s="161">
        <f t="shared" si="220"/>
        <v>14</v>
      </c>
      <c r="L880" s="174">
        <f t="shared" si="222"/>
        <v>28</v>
      </c>
      <c r="M880" s="173">
        <f t="shared" si="223"/>
        <v>28</v>
      </c>
    </row>
    <row r="881" spans="1:13" ht="18" customHeight="1">
      <c r="A881" s="169">
        <f t="shared" si="221"/>
        <v>7</v>
      </c>
      <c r="B881" s="170">
        <v>2130152</v>
      </c>
      <c r="C881" s="171" t="s">
        <v>917</v>
      </c>
      <c r="D881" s="172">
        <v>359</v>
      </c>
      <c r="E881" s="172">
        <v>210</v>
      </c>
      <c r="F881" s="172">
        <v>0</v>
      </c>
      <c r="G881" s="172">
        <v>209.709349</v>
      </c>
      <c r="H881" s="172">
        <v>396.5</v>
      </c>
      <c r="I881" s="51">
        <f t="shared" ref="I881:I884" si="238">IFERROR(E881/D881,"")*100</f>
        <v>58.495821727019496</v>
      </c>
      <c r="J881" s="51">
        <f t="shared" ref="J881:J884" si="239">IFERROR(E881/H881,"")*100</f>
        <v>52.963430012610303</v>
      </c>
      <c r="K881" s="161">
        <f t="shared" si="220"/>
        <v>778.70934899999997</v>
      </c>
      <c r="L881" s="174">
        <f t="shared" si="222"/>
        <v>1175.209349</v>
      </c>
      <c r="M881" s="173">
        <f t="shared" si="223"/>
        <v>965.5</v>
      </c>
    </row>
    <row r="882" spans="1:13" ht="18" customHeight="1">
      <c r="A882" s="169">
        <f t="shared" si="221"/>
        <v>7</v>
      </c>
      <c r="B882" s="170">
        <v>2130199</v>
      </c>
      <c r="C882" s="171" t="s">
        <v>918</v>
      </c>
      <c r="D882" s="172">
        <v>15309</v>
      </c>
      <c r="E882" s="172">
        <v>413</v>
      </c>
      <c r="F882" s="172">
        <v>350.56</v>
      </c>
      <c r="G882" s="172">
        <v>62.44</v>
      </c>
      <c r="H882" s="172">
        <v>10591.69</v>
      </c>
      <c r="I882" s="51">
        <f t="shared" si="238"/>
        <v>2.6977594878829398</v>
      </c>
      <c r="J882" s="51">
        <f t="shared" si="239"/>
        <v>3.8992833060635301</v>
      </c>
      <c r="K882" s="161">
        <f t="shared" si="220"/>
        <v>16135</v>
      </c>
      <c r="L882" s="174">
        <f t="shared" si="222"/>
        <v>26726.69</v>
      </c>
      <c r="M882" s="173">
        <f t="shared" si="223"/>
        <v>26313.69</v>
      </c>
    </row>
    <row r="883" spans="1:13" ht="18" customHeight="1">
      <c r="A883" s="169">
        <f t="shared" si="221"/>
        <v>5</v>
      </c>
      <c r="B883" s="170">
        <v>21302</v>
      </c>
      <c r="C883" s="171" t="s">
        <v>919</v>
      </c>
      <c r="D883" s="172">
        <v>30375</v>
      </c>
      <c r="E883" s="172">
        <v>13229</v>
      </c>
      <c r="F883" s="172">
        <v>9829.0135989999999</v>
      </c>
      <c r="G883" s="172">
        <v>3399.9864010000001</v>
      </c>
      <c r="H883" s="172">
        <v>16194.99</v>
      </c>
      <c r="I883" s="51">
        <f t="shared" si="238"/>
        <v>43.552263374485598</v>
      </c>
      <c r="J883" s="51">
        <f t="shared" si="239"/>
        <v>81.685755903523201</v>
      </c>
      <c r="K883" s="161">
        <f t="shared" si="220"/>
        <v>56833</v>
      </c>
      <c r="L883" s="174">
        <f t="shared" si="222"/>
        <v>73027.990000000005</v>
      </c>
      <c r="M883" s="173">
        <f t="shared" si="223"/>
        <v>59798.99</v>
      </c>
    </row>
    <row r="884" spans="1:13" ht="18" customHeight="1">
      <c r="A884" s="169">
        <f t="shared" si="221"/>
        <v>7</v>
      </c>
      <c r="B884" s="170">
        <v>2130201</v>
      </c>
      <c r="C884" s="171" t="s">
        <v>254</v>
      </c>
      <c r="D884" s="172">
        <v>584</v>
      </c>
      <c r="E884" s="172">
        <v>260</v>
      </c>
      <c r="F884" s="172">
        <v>260</v>
      </c>
      <c r="G884" s="172">
        <v>0</v>
      </c>
      <c r="H884" s="172">
        <v>921.02</v>
      </c>
      <c r="I884" s="51">
        <f t="shared" si="238"/>
        <v>44.5205479452055</v>
      </c>
      <c r="J884" s="51">
        <f t="shared" si="239"/>
        <v>28.229571561963901</v>
      </c>
      <c r="K884" s="161">
        <f t="shared" si="220"/>
        <v>1104</v>
      </c>
      <c r="L884" s="174">
        <f t="shared" si="222"/>
        <v>2025.02</v>
      </c>
      <c r="M884" s="173">
        <f t="shared" si="223"/>
        <v>1765.02</v>
      </c>
    </row>
    <row r="885" spans="1:13" ht="21.95" hidden="1" customHeight="1">
      <c r="A885" s="169">
        <f t="shared" si="221"/>
        <v>7</v>
      </c>
      <c r="B885" s="170">
        <v>2130202</v>
      </c>
      <c r="C885" s="171" t="s">
        <v>279</v>
      </c>
      <c r="D885" s="172">
        <v>0</v>
      </c>
      <c r="E885" s="172">
        <v>0</v>
      </c>
      <c r="F885" s="172">
        <v>0</v>
      </c>
      <c r="G885" s="172">
        <v>0</v>
      </c>
      <c r="H885" s="172">
        <v>0</v>
      </c>
      <c r="I885" s="175" t="str">
        <f t="shared" si="224"/>
        <v/>
      </c>
      <c r="J885" s="175" t="str">
        <f t="shared" si="225"/>
        <v/>
      </c>
      <c r="K885" s="161">
        <f t="shared" si="220"/>
        <v>0</v>
      </c>
      <c r="L885" s="174">
        <f t="shared" si="222"/>
        <v>0</v>
      </c>
      <c r="M885" s="173">
        <f t="shared" si="223"/>
        <v>0</v>
      </c>
    </row>
    <row r="886" spans="1:13" ht="21.95" hidden="1" customHeight="1">
      <c r="A886" s="169">
        <f t="shared" si="221"/>
        <v>7</v>
      </c>
      <c r="B886" s="170">
        <v>2130203</v>
      </c>
      <c r="C886" s="171" t="s">
        <v>256</v>
      </c>
      <c r="D886" s="172">
        <v>0</v>
      </c>
      <c r="E886" s="172">
        <v>0</v>
      </c>
      <c r="F886" s="172">
        <v>0</v>
      </c>
      <c r="G886" s="172">
        <v>0</v>
      </c>
      <c r="H886" s="172">
        <v>0</v>
      </c>
      <c r="I886" s="175" t="str">
        <f t="shared" si="224"/>
        <v/>
      </c>
      <c r="J886" s="175" t="str">
        <f t="shared" si="225"/>
        <v/>
      </c>
      <c r="K886" s="161">
        <f t="shared" si="220"/>
        <v>0</v>
      </c>
      <c r="L886" s="174">
        <f t="shared" si="222"/>
        <v>0</v>
      </c>
      <c r="M886" s="173">
        <f t="shared" si="223"/>
        <v>0</v>
      </c>
    </row>
    <row r="887" spans="1:13" ht="18" customHeight="1">
      <c r="A887" s="169">
        <f t="shared" si="221"/>
        <v>7</v>
      </c>
      <c r="B887" s="170">
        <v>2130204</v>
      </c>
      <c r="C887" s="171" t="s">
        <v>920</v>
      </c>
      <c r="D887" s="172">
        <v>2788</v>
      </c>
      <c r="E887" s="172">
        <v>1877</v>
      </c>
      <c r="F887" s="172">
        <v>1026.4743329999999</v>
      </c>
      <c r="G887" s="172">
        <v>850.525667</v>
      </c>
      <c r="H887" s="172">
        <v>2269.16</v>
      </c>
      <c r="I887" s="51">
        <f t="shared" ref="I887" si="240">IFERROR(E887/D887,"")*100</f>
        <v>67.324246771879501</v>
      </c>
      <c r="J887" s="51">
        <f t="shared" ref="J887:J895" si="241">IFERROR(E887/H887,"")*100</f>
        <v>82.717833912108404</v>
      </c>
      <c r="K887" s="161">
        <f t="shared" si="220"/>
        <v>6542</v>
      </c>
      <c r="L887" s="174">
        <f t="shared" si="222"/>
        <v>8811.16</v>
      </c>
      <c r="M887" s="173">
        <f t="shared" si="223"/>
        <v>6934.16</v>
      </c>
    </row>
    <row r="888" spans="1:13" ht="18" customHeight="1">
      <c r="A888" s="169">
        <f t="shared" si="221"/>
        <v>7</v>
      </c>
      <c r="B888" s="170">
        <v>2130205</v>
      </c>
      <c r="C888" s="171" t="s">
        <v>921</v>
      </c>
      <c r="D888" s="172">
        <v>0</v>
      </c>
      <c r="E888" s="172">
        <v>6422</v>
      </c>
      <c r="F888" s="172">
        <v>5112.1622660000003</v>
      </c>
      <c r="G888" s="172">
        <v>1309.837734</v>
      </c>
      <c r="H888" s="172">
        <v>2733.02</v>
      </c>
      <c r="I888" s="51"/>
      <c r="J888" s="51">
        <f t="shared" si="241"/>
        <v>234.97815603252101</v>
      </c>
      <c r="K888" s="161">
        <f t="shared" si="220"/>
        <v>12844</v>
      </c>
      <c r="L888" s="174">
        <f t="shared" si="222"/>
        <v>15577.02</v>
      </c>
      <c r="M888" s="173">
        <f t="shared" si="223"/>
        <v>9155.02</v>
      </c>
    </row>
    <row r="889" spans="1:13" ht="18" customHeight="1">
      <c r="A889" s="169">
        <f t="shared" si="221"/>
        <v>7</v>
      </c>
      <c r="B889" s="170">
        <v>2130206</v>
      </c>
      <c r="C889" s="171" t="s">
        <v>922</v>
      </c>
      <c r="D889" s="172">
        <v>0</v>
      </c>
      <c r="E889" s="172">
        <v>60</v>
      </c>
      <c r="F889" s="172">
        <v>0</v>
      </c>
      <c r="G889" s="172">
        <v>60</v>
      </c>
      <c r="H889" s="172">
        <v>80</v>
      </c>
      <c r="I889" s="51"/>
      <c r="J889" s="51">
        <f t="shared" si="241"/>
        <v>75</v>
      </c>
      <c r="K889" s="161">
        <f t="shared" si="220"/>
        <v>120</v>
      </c>
      <c r="L889" s="174">
        <f t="shared" si="222"/>
        <v>200</v>
      </c>
      <c r="M889" s="173">
        <f t="shared" si="223"/>
        <v>140</v>
      </c>
    </row>
    <row r="890" spans="1:13" ht="18" customHeight="1">
      <c r="A890" s="169">
        <f t="shared" si="221"/>
        <v>7</v>
      </c>
      <c r="B890" s="170">
        <v>2130207</v>
      </c>
      <c r="C890" s="171" t="s">
        <v>923</v>
      </c>
      <c r="D890" s="172">
        <v>0</v>
      </c>
      <c r="E890" s="172">
        <v>240</v>
      </c>
      <c r="F890" s="172">
        <v>144.37700000000001</v>
      </c>
      <c r="G890" s="172">
        <v>95.623000000000005</v>
      </c>
      <c r="H890" s="172">
        <v>1369</v>
      </c>
      <c r="I890" s="51"/>
      <c r="J890" s="51">
        <f t="shared" si="241"/>
        <v>17.531044558071599</v>
      </c>
      <c r="K890" s="161">
        <f t="shared" si="220"/>
        <v>480</v>
      </c>
      <c r="L890" s="174">
        <f t="shared" si="222"/>
        <v>1849</v>
      </c>
      <c r="M890" s="173">
        <f t="shared" si="223"/>
        <v>1609</v>
      </c>
    </row>
    <row r="891" spans="1:13" ht="18" customHeight="1">
      <c r="A891" s="169">
        <f t="shared" si="221"/>
        <v>7</v>
      </c>
      <c r="B891" s="170">
        <v>2130209</v>
      </c>
      <c r="C891" s="171" t="s">
        <v>924</v>
      </c>
      <c r="D891" s="172">
        <v>0</v>
      </c>
      <c r="E891" s="172">
        <v>2576</v>
      </c>
      <c r="F891" s="172">
        <v>2576</v>
      </c>
      <c r="G891" s="172">
        <v>0</v>
      </c>
      <c r="H891" s="172">
        <v>3852.5</v>
      </c>
      <c r="I891" s="51"/>
      <c r="J891" s="51">
        <f t="shared" si="241"/>
        <v>66.865671641791096</v>
      </c>
      <c r="K891" s="161">
        <f t="shared" si="220"/>
        <v>5152</v>
      </c>
      <c r="L891" s="174">
        <f t="shared" si="222"/>
        <v>9004.5</v>
      </c>
      <c r="M891" s="173">
        <f t="shared" si="223"/>
        <v>6428.5</v>
      </c>
    </row>
    <row r="892" spans="1:13" ht="18" customHeight="1">
      <c r="A892" s="169">
        <f t="shared" si="221"/>
        <v>7</v>
      </c>
      <c r="B892" s="170">
        <v>2130210</v>
      </c>
      <c r="C892" s="171" t="s">
        <v>925</v>
      </c>
      <c r="D892" s="172">
        <v>0</v>
      </c>
      <c r="E892" s="172">
        <v>30</v>
      </c>
      <c r="F892" s="172">
        <v>30</v>
      </c>
      <c r="G892" s="172">
        <v>0</v>
      </c>
      <c r="H892" s="172">
        <v>1120</v>
      </c>
      <c r="I892" s="51"/>
      <c r="J892" s="51">
        <f t="shared" si="241"/>
        <v>2.6785714285714302</v>
      </c>
      <c r="K892" s="161">
        <f t="shared" si="220"/>
        <v>60</v>
      </c>
      <c r="L892" s="174">
        <f t="shared" si="222"/>
        <v>1180</v>
      </c>
      <c r="M892" s="173">
        <f t="shared" si="223"/>
        <v>1150</v>
      </c>
    </row>
    <row r="893" spans="1:13" ht="18" customHeight="1">
      <c r="A893" s="169">
        <f t="shared" si="221"/>
        <v>7</v>
      </c>
      <c r="B893" s="170">
        <v>2130211</v>
      </c>
      <c r="C893" s="171" t="s">
        <v>926</v>
      </c>
      <c r="D893" s="172">
        <v>0</v>
      </c>
      <c r="E893" s="172">
        <v>300</v>
      </c>
      <c r="F893" s="172">
        <v>300</v>
      </c>
      <c r="G893" s="172">
        <v>0</v>
      </c>
      <c r="H893" s="172">
        <v>70</v>
      </c>
      <c r="I893" s="51"/>
      <c r="J893" s="51">
        <f t="shared" si="241"/>
        <v>428.57142857142901</v>
      </c>
      <c r="K893" s="161">
        <f t="shared" si="220"/>
        <v>600</v>
      </c>
      <c r="L893" s="174">
        <f t="shared" si="222"/>
        <v>670</v>
      </c>
      <c r="M893" s="173">
        <f t="shared" si="223"/>
        <v>370</v>
      </c>
    </row>
    <row r="894" spans="1:13" ht="21.95" customHeight="1">
      <c r="A894" s="169">
        <f t="shared" si="221"/>
        <v>7</v>
      </c>
      <c r="B894" s="170">
        <v>2130212</v>
      </c>
      <c r="C894" s="171" t="s">
        <v>927</v>
      </c>
      <c r="D894" s="172">
        <v>0</v>
      </c>
      <c r="E894" s="172">
        <v>75</v>
      </c>
      <c r="F894" s="172">
        <v>75</v>
      </c>
      <c r="G894" s="172">
        <v>0</v>
      </c>
      <c r="H894" s="172">
        <v>0</v>
      </c>
      <c r="I894" s="51"/>
      <c r="J894" s="51"/>
      <c r="K894" s="161">
        <f t="shared" si="220"/>
        <v>150</v>
      </c>
      <c r="L894" s="174">
        <f t="shared" si="222"/>
        <v>150</v>
      </c>
      <c r="M894" s="173">
        <f t="shared" si="223"/>
        <v>75</v>
      </c>
    </row>
    <row r="895" spans="1:13" ht="18" customHeight="1">
      <c r="A895" s="169">
        <f t="shared" si="221"/>
        <v>7</v>
      </c>
      <c r="B895" s="170">
        <v>2130213</v>
      </c>
      <c r="C895" s="171" t="s">
        <v>928</v>
      </c>
      <c r="D895" s="172">
        <v>0</v>
      </c>
      <c r="E895" s="172">
        <v>30</v>
      </c>
      <c r="F895" s="172">
        <v>0</v>
      </c>
      <c r="G895" s="172">
        <v>30</v>
      </c>
      <c r="H895" s="172">
        <v>43</v>
      </c>
      <c r="I895" s="51"/>
      <c r="J895" s="51">
        <f t="shared" si="241"/>
        <v>69.767441860465098</v>
      </c>
      <c r="K895" s="161">
        <f t="shared" si="220"/>
        <v>60</v>
      </c>
      <c r="L895" s="174">
        <f t="shared" si="222"/>
        <v>103</v>
      </c>
      <c r="M895" s="173">
        <f t="shared" si="223"/>
        <v>73</v>
      </c>
    </row>
    <row r="896" spans="1:13" ht="21.95" hidden="1" customHeight="1">
      <c r="A896" s="169">
        <f t="shared" si="221"/>
        <v>7</v>
      </c>
      <c r="B896" s="170">
        <v>2130217</v>
      </c>
      <c r="C896" s="171" t="s">
        <v>929</v>
      </c>
      <c r="D896" s="172">
        <v>0</v>
      </c>
      <c r="E896" s="172">
        <v>0</v>
      </c>
      <c r="F896" s="172">
        <v>0</v>
      </c>
      <c r="G896" s="172">
        <v>0</v>
      </c>
      <c r="H896" s="172">
        <v>0</v>
      </c>
      <c r="I896" s="175" t="str">
        <f t="shared" si="224"/>
        <v/>
      </c>
      <c r="J896" s="175" t="str">
        <f t="shared" si="225"/>
        <v/>
      </c>
      <c r="K896" s="161">
        <f t="shared" si="220"/>
        <v>0</v>
      </c>
      <c r="L896" s="174">
        <f t="shared" si="222"/>
        <v>0</v>
      </c>
      <c r="M896" s="173">
        <f t="shared" si="223"/>
        <v>0</v>
      </c>
    </row>
    <row r="897" spans="1:13" ht="21.95" hidden="1" customHeight="1">
      <c r="A897" s="169">
        <f t="shared" si="221"/>
        <v>7</v>
      </c>
      <c r="B897" s="170">
        <v>2130220</v>
      </c>
      <c r="C897" s="171" t="s">
        <v>930</v>
      </c>
      <c r="D897" s="172">
        <v>0</v>
      </c>
      <c r="E897" s="172">
        <v>0</v>
      </c>
      <c r="F897" s="172">
        <v>0</v>
      </c>
      <c r="G897" s="172">
        <v>0</v>
      </c>
      <c r="H897" s="172">
        <v>0</v>
      </c>
      <c r="I897" s="175" t="str">
        <f t="shared" si="224"/>
        <v/>
      </c>
      <c r="J897" s="175" t="str">
        <f t="shared" si="225"/>
        <v/>
      </c>
      <c r="K897" s="161">
        <f t="shared" si="220"/>
        <v>0</v>
      </c>
      <c r="L897" s="174">
        <f t="shared" si="222"/>
        <v>0</v>
      </c>
      <c r="M897" s="173">
        <f t="shared" si="223"/>
        <v>0</v>
      </c>
    </row>
    <row r="898" spans="1:13" ht="18" hidden="1" customHeight="1">
      <c r="A898" s="169">
        <f t="shared" si="221"/>
        <v>7</v>
      </c>
      <c r="B898" s="170">
        <v>2130221</v>
      </c>
      <c r="C898" s="171" t="s">
        <v>931</v>
      </c>
      <c r="D898" s="172">
        <v>0</v>
      </c>
      <c r="E898" s="172">
        <v>0</v>
      </c>
      <c r="F898" s="172">
        <v>0</v>
      </c>
      <c r="G898" s="172">
        <v>0</v>
      </c>
      <c r="H898" s="172">
        <v>0</v>
      </c>
      <c r="I898" s="31" t="str">
        <f t="shared" si="224"/>
        <v/>
      </c>
      <c r="J898" s="31" t="str">
        <f t="shared" si="225"/>
        <v/>
      </c>
      <c r="K898" s="161">
        <f t="shared" si="220"/>
        <v>0</v>
      </c>
      <c r="L898" s="174">
        <f t="shared" si="222"/>
        <v>0</v>
      </c>
      <c r="M898" s="173">
        <f t="shared" si="223"/>
        <v>0</v>
      </c>
    </row>
    <row r="899" spans="1:13" ht="21.95" hidden="1" customHeight="1">
      <c r="A899" s="169">
        <f t="shared" si="221"/>
        <v>7</v>
      </c>
      <c r="B899" s="170">
        <v>2130223</v>
      </c>
      <c r="C899" s="171" t="s">
        <v>932</v>
      </c>
      <c r="D899" s="172">
        <v>0</v>
      </c>
      <c r="E899" s="172">
        <v>0</v>
      </c>
      <c r="F899" s="172">
        <v>0</v>
      </c>
      <c r="G899" s="172">
        <v>0</v>
      </c>
      <c r="H899" s="172">
        <v>0</v>
      </c>
      <c r="I899" s="175" t="str">
        <f t="shared" si="224"/>
        <v/>
      </c>
      <c r="J899" s="175" t="str">
        <f t="shared" si="225"/>
        <v/>
      </c>
      <c r="K899" s="161">
        <f t="shared" si="220"/>
        <v>0</v>
      </c>
      <c r="L899" s="174">
        <f t="shared" si="222"/>
        <v>0</v>
      </c>
      <c r="M899" s="173">
        <f t="shared" si="223"/>
        <v>0</v>
      </c>
    </row>
    <row r="900" spans="1:13" ht="18" customHeight="1">
      <c r="A900" s="169">
        <f t="shared" si="221"/>
        <v>7</v>
      </c>
      <c r="B900" s="170">
        <v>2130226</v>
      </c>
      <c r="C900" s="171" t="s">
        <v>933</v>
      </c>
      <c r="D900" s="172">
        <v>0</v>
      </c>
      <c r="E900" s="172">
        <v>100</v>
      </c>
      <c r="F900" s="172">
        <v>0</v>
      </c>
      <c r="G900" s="172">
        <v>100</v>
      </c>
      <c r="H900" s="172">
        <v>95</v>
      </c>
      <c r="I900" s="51"/>
      <c r="J900" s="51">
        <f>IFERROR(E900/H900,"")*100</f>
        <v>105.26315789473701</v>
      </c>
      <c r="K900" s="161">
        <f t="shared" si="220"/>
        <v>200</v>
      </c>
      <c r="L900" s="174">
        <f t="shared" si="222"/>
        <v>295</v>
      </c>
      <c r="M900" s="173">
        <f t="shared" si="223"/>
        <v>195</v>
      </c>
    </row>
    <row r="901" spans="1:13" ht="21.95" hidden="1" customHeight="1">
      <c r="A901" s="169">
        <f t="shared" si="221"/>
        <v>7</v>
      </c>
      <c r="B901" s="170">
        <v>2130227</v>
      </c>
      <c r="C901" s="171" t="s">
        <v>934</v>
      </c>
      <c r="D901" s="172">
        <v>0</v>
      </c>
      <c r="E901" s="172">
        <v>0</v>
      </c>
      <c r="F901" s="172">
        <v>0</v>
      </c>
      <c r="G901" s="172">
        <v>0</v>
      </c>
      <c r="H901" s="172">
        <v>0</v>
      </c>
      <c r="I901" s="175" t="str">
        <f t="shared" si="224"/>
        <v/>
      </c>
      <c r="J901" s="175" t="str">
        <f t="shared" si="225"/>
        <v/>
      </c>
      <c r="K901" s="161">
        <f t="shared" si="220"/>
        <v>0</v>
      </c>
      <c r="L901" s="174">
        <f t="shared" si="222"/>
        <v>0</v>
      </c>
      <c r="M901" s="173">
        <f t="shared" si="223"/>
        <v>0</v>
      </c>
    </row>
    <row r="902" spans="1:13" ht="21.95" hidden="1" customHeight="1">
      <c r="A902" s="169">
        <f t="shared" si="221"/>
        <v>7</v>
      </c>
      <c r="B902" s="170">
        <v>2130232</v>
      </c>
      <c r="C902" s="171" t="s">
        <v>935</v>
      </c>
      <c r="D902" s="172">
        <v>0</v>
      </c>
      <c r="E902" s="172">
        <v>0</v>
      </c>
      <c r="F902" s="172">
        <v>0</v>
      </c>
      <c r="G902" s="172">
        <v>0</v>
      </c>
      <c r="H902" s="172">
        <v>0</v>
      </c>
      <c r="I902" s="175" t="str">
        <f t="shared" ref="I902:I964" si="242">IFERROR(E902/D902,"")</f>
        <v/>
      </c>
      <c r="J902" s="175" t="str">
        <f t="shared" ref="J902:J964" si="243">IFERROR(E902/H902,"")</f>
        <v/>
      </c>
      <c r="K902" s="161">
        <f t="shared" ref="K902:K965" si="244">D902+E902+F902+G902</f>
        <v>0</v>
      </c>
      <c r="L902" s="174">
        <f t="shared" si="222"/>
        <v>0</v>
      </c>
      <c r="M902" s="173">
        <f t="shared" si="223"/>
        <v>0</v>
      </c>
    </row>
    <row r="903" spans="1:13" ht="18" hidden="1" customHeight="1">
      <c r="A903" s="169">
        <f t="shared" ref="A903:A966" si="245">LEN(B903)</f>
        <v>7</v>
      </c>
      <c r="B903" s="170">
        <v>2130234</v>
      </c>
      <c r="C903" s="171" t="s">
        <v>936</v>
      </c>
      <c r="D903" s="172">
        <v>0</v>
      </c>
      <c r="E903" s="172">
        <v>0</v>
      </c>
      <c r="F903" s="172">
        <v>0</v>
      </c>
      <c r="G903" s="172">
        <v>0</v>
      </c>
      <c r="H903" s="172">
        <v>85</v>
      </c>
      <c r="I903" s="31" t="str">
        <f t="shared" si="242"/>
        <v/>
      </c>
      <c r="J903" s="31">
        <f t="shared" si="243"/>
        <v>0</v>
      </c>
      <c r="K903" s="161">
        <f t="shared" si="244"/>
        <v>0</v>
      </c>
      <c r="L903" s="174">
        <f t="shared" ref="L903:L966" si="246">D903+E903+F903+G903+H903</f>
        <v>85</v>
      </c>
      <c r="M903" s="173">
        <f t="shared" ref="M903:M966" si="247">D903+E903+H903</f>
        <v>85</v>
      </c>
    </row>
    <row r="904" spans="1:13" ht="21.95" hidden="1" customHeight="1">
      <c r="A904" s="169">
        <f t="shared" si="245"/>
        <v>7</v>
      </c>
      <c r="B904" s="170">
        <v>2130235</v>
      </c>
      <c r="C904" s="171" t="s">
        <v>937</v>
      </c>
      <c r="D904" s="172">
        <v>0</v>
      </c>
      <c r="E904" s="172">
        <v>0</v>
      </c>
      <c r="F904" s="172">
        <v>0</v>
      </c>
      <c r="G904" s="172">
        <v>0</v>
      </c>
      <c r="H904" s="172"/>
      <c r="I904" s="175" t="str">
        <f t="shared" si="242"/>
        <v/>
      </c>
      <c r="J904" s="175" t="str">
        <f t="shared" si="243"/>
        <v/>
      </c>
      <c r="K904" s="161">
        <f t="shared" si="244"/>
        <v>0</v>
      </c>
      <c r="L904" s="174">
        <f t="shared" si="246"/>
        <v>0</v>
      </c>
      <c r="M904" s="173">
        <f t="shared" si="247"/>
        <v>0</v>
      </c>
    </row>
    <row r="905" spans="1:13" ht="21.95" hidden="1" customHeight="1">
      <c r="A905" s="169">
        <f t="shared" si="245"/>
        <v>7</v>
      </c>
      <c r="B905" s="170">
        <v>2130236</v>
      </c>
      <c r="C905" s="171" t="s">
        <v>938</v>
      </c>
      <c r="D905" s="172">
        <v>0</v>
      </c>
      <c r="E905" s="172">
        <v>0</v>
      </c>
      <c r="F905" s="172">
        <v>0</v>
      </c>
      <c r="G905" s="172">
        <v>0</v>
      </c>
      <c r="H905" s="172"/>
      <c r="I905" s="175" t="str">
        <f t="shared" si="242"/>
        <v/>
      </c>
      <c r="J905" s="175" t="str">
        <f t="shared" si="243"/>
        <v/>
      </c>
      <c r="K905" s="161">
        <f t="shared" si="244"/>
        <v>0</v>
      </c>
      <c r="L905" s="174">
        <f t="shared" si="246"/>
        <v>0</v>
      </c>
      <c r="M905" s="173">
        <f t="shared" si="247"/>
        <v>0</v>
      </c>
    </row>
    <row r="906" spans="1:13" ht="21.95" hidden="1" customHeight="1">
      <c r="A906" s="169">
        <f t="shared" si="245"/>
        <v>7</v>
      </c>
      <c r="B906" s="170">
        <v>2130237</v>
      </c>
      <c r="C906" s="171" t="s">
        <v>939</v>
      </c>
      <c r="D906" s="172">
        <v>0</v>
      </c>
      <c r="E906" s="172">
        <v>0</v>
      </c>
      <c r="F906" s="172">
        <v>0</v>
      </c>
      <c r="G906" s="172">
        <v>0</v>
      </c>
      <c r="H906" s="172"/>
      <c r="I906" s="175" t="str">
        <f t="shared" si="242"/>
        <v/>
      </c>
      <c r="J906" s="175" t="str">
        <f t="shared" si="243"/>
        <v/>
      </c>
      <c r="K906" s="161">
        <f t="shared" si="244"/>
        <v>0</v>
      </c>
      <c r="L906" s="174">
        <f t="shared" si="246"/>
        <v>0</v>
      </c>
      <c r="M906" s="173">
        <f t="shared" si="247"/>
        <v>0</v>
      </c>
    </row>
    <row r="907" spans="1:13" ht="18" customHeight="1">
      <c r="A907" s="169">
        <f t="shared" si="245"/>
        <v>7</v>
      </c>
      <c r="B907" s="170">
        <v>2130299</v>
      </c>
      <c r="C907" s="171" t="s">
        <v>940</v>
      </c>
      <c r="D907" s="172">
        <v>27003</v>
      </c>
      <c r="E907" s="172">
        <v>1259</v>
      </c>
      <c r="F907" s="172">
        <v>305</v>
      </c>
      <c r="G907" s="172">
        <v>954</v>
      </c>
      <c r="H907" s="172">
        <v>3557.29</v>
      </c>
      <c r="I907" s="51">
        <f t="shared" ref="I907:I909" si="248">IFERROR(E907/D907,"")*100</f>
        <v>4.6624449135281303</v>
      </c>
      <c r="J907" s="51">
        <f t="shared" ref="J907:J909" si="249">IFERROR(E907/H907,"")*100</f>
        <v>35.392110286201003</v>
      </c>
      <c r="K907" s="161">
        <f t="shared" si="244"/>
        <v>29521</v>
      </c>
      <c r="L907" s="174">
        <f t="shared" si="246"/>
        <v>33078.29</v>
      </c>
      <c r="M907" s="173">
        <f t="shared" si="247"/>
        <v>31819.29</v>
      </c>
    </row>
    <row r="908" spans="1:13" ht="18" customHeight="1">
      <c r="A908" s="169">
        <f t="shared" si="245"/>
        <v>5</v>
      </c>
      <c r="B908" s="170">
        <v>21303</v>
      </c>
      <c r="C908" s="171" t="s">
        <v>941</v>
      </c>
      <c r="D908" s="172">
        <v>33055</v>
      </c>
      <c r="E908" s="172">
        <v>11502</v>
      </c>
      <c r="F908" s="172">
        <v>10970.988471000001</v>
      </c>
      <c r="G908" s="172">
        <v>531.011529</v>
      </c>
      <c r="H908" s="172">
        <v>26512.01</v>
      </c>
      <c r="I908" s="51">
        <f t="shared" si="248"/>
        <v>34.796551202541202</v>
      </c>
      <c r="J908" s="51">
        <f t="shared" si="249"/>
        <v>43.384111578111202</v>
      </c>
      <c r="K908" s="161">
        <f t="shared" si="244"/>
        <v>56059</v>
      </c>
      <c r="L908" s="174">
        <f t="shared" si="246"/>
        <v>82571.009999999995</v>
      </c>
      <c r="M908" s="173">
        <f t="shared" si="247"/>
        <v>71069.009999999995</v>
      </c>
    </row>
    <row r="909" spans="1:13" ht="18" customHeight="1">
      <c r="A909" s="169">
        <f t="shared" si="245"/>
        <v>7</v>
      </c>
      <c r="B909" s="170">
        <v>2130301</v>
      </c>
      <c r="C909" s="171" t="s">
        <v>254</v>
      </c>
      <c r="D909" s="172">
        <v>575</v>
      </c>
      <c r="E909" s="172">
        <v>236</v>
      </c>
      <c r="F909" s="172">
        <v>236</v>
      </c>
      <c r="G909" s="172">
        <v>0</v>
      </c>
      <c r="H909" s="172">
        <v>331.18</v>
      </c>
      <c r="I909" s="51">
        <f t="shared" si="248"/>
        <v>41.043478260869598</v>
      </c>
      <c r="J909" s="51">
        <f t="shared" si="249"/>
        <v>71.260341808080199</v>
      </c>
      <c r="K909" s="161">
        <f t="shared" si="244"/>
        <v>1047</v>
      </c>
      <c r="L909" s="174">
        <f t="shared" si="246"/>
        <v>1378.18</v>
      </c>
      <c r="M909" s="173">
        <f t="shared" si="247"/>
        <v>1142.18</v>
      </c>
    </row>
    <row r="910" spans="1:13" ht="21.95" hidden="1" customHeight="1">
      <c r="A910" s="169">
        <f t="shared" si="245"/>
        <v>7</v>
      </c>
      <c r="B910" s="170">
        <v>2130302</v>
      </c>
      <c r="C910" s="171" t="s">
        <v>279</v>
      </c>
      <c r="D910" s="172">
        <v>0</v>
      </c>
      <c r="E910" s="172">
        <v>0</v>
      </c>
      <c r="F910" s="172">
        <v>0</v>
      </c>
      <c r="G910" s="172">
        <v>0</v>
      </c>
      <c r="H910" s="172">
        <v>0</v>
      </c>
      <c r="I910" s="175" t="str">
        <f t="shared" si="242"/>
        <v/>
      </c>
      <c r="J910" s="175" t="str">
        <f t="shared" si="243"/>
        <v/>
      </c>
      <c r="K910" s="161">
        <f t="shared" si="244"/>
        <v>0</v>
      </c>
      <c r="L910" s="174">
        <f t="shared" si="246"/>
        <v>0</v>
      </c>
      <c r="M910" s="173">
        <f t="shared" si="247"/>
        <v>0</v>
      </c>
    </row>
    <row r="911" spans="1:13" ht="18" customHeight="1">
      <c r="A911" s="169">
        <f t="shared" si="245"/>
        <v>7</v>
      </c>
      <c r="B911" s="170">
        <v>2130303</v>
      </c>
      <c r="C911" s="171" t="s">
        <v>271</v>
      </c>
      <c r="D911" s="172">
        <v>800</v>
      </c>
      <c r="E911" s="172">
        <v>500</v>
      </c>
      <c r="F911" s="172">
        <v>500</v>
      </c>
      <c r="G911" s="172">
        <v>0</v>
      </c>
      <c r="H911" s="172">
        <v>520.94000000000005</v>
      </c>
      <c r="I911" s="51">
        <f t="shared" ref="I911:I914" si="250">IFERROR(E911/D911,"")*100</f>
        <v>62.5</v>
      </c>
      <c r="J911" s="51">
        <f t="shared" ref="J911:J914" si="251">IFERROR(E911/H911,"")*100</f>
        <v>95.980343225707401</v>
      </c>
      <c r="K911" s="161">
        <f t="shared" si="244"/>
        <v>1800</v>
      </c>
      <c r="L911" s="174">
        <f t="shared" si="246"/>
        <v>2320.94</v>
      </c>
      <c r="M911" s="173">
        <f t="shared" si="247"/>
        <v>1820.94</v>
      </c>
    </row>
    <row r="912" spans="1:13" ht="18" customHeight="1">
      <c r="A912" s="169">
        <f t="shared" si="245"/>
        <v>7</v>
      </c>
      <c r="B912" s="170">
        <v>2130304</v>
      </c>
      <c r="C912" s="171" t="s">
        <v>942</v>
      </c>
      <c r="D912" s="172">
        <v>4</v>
      </c>
      <c r="E912" s="172">
        <v>4</v>
      </c>
      <c r="F912" s="172">
        <v>0</v>
      </c>
      <c r="G912" s="172">
        <v>4</v>
      </c>
      <c r="H912" s="172">
        <v>3.95</v>
      </c>
      <c r="I912" s="51">
        <f t="shared" si="250"/>
        <v>100</v>
      </c>
      <c r="J912" s="51">
        <f t="shared" si="251"/>
        <v>101.26582278481</v>
      </c>
      <c r="K912" s="161">
        <f t="shared" si="244"/>
        <v>12</v>
      </c>
      <c r="L912" s="174">
        <f t="shared" si="246"/>
        <v>15.95</v>
      </c>
      <c r="M912" s="173">
        <f t="shared" si="247"/>
        <v>11.95</v>
      </c>
    </row>
    <row r="913" spans="1:13" ht="18" customHeight="1">
      <c r="A913" s="169">
        <f t="shared" si="245"/>
        <v>7</v>
      </c>
      <c r="B913" s="170">
        <v>2130305</v>
      </c>
      <c r="C913" s="171" t="s">
        <v>943</v>
      </c>
      <c r="D913" s="172">
        <v>29844</v>
      </c>
      <c r="E913" s="172">
        <v>44</v>
      </c>
      <c r="F913" s="172">
        <v>44</v>
      </c>
      <c r="G913" s="172">
        <v>0</v>
      </c>
      <c r="H913" s="172">
        <v>9907.02</v>
      </c>
      <c r="I913" s="51">
        <f t="shared" si="250"/>
        <v>0.14743331993030401</v>
      </c>
      <c r="J913" s="51">
        <f t="shared" si="251"/>
        <v>0.44412951624201802</v>
      </c>
      <c r="K913" s="161">
        <f t="shared" si="244"/>
        <v>29932</v>
      </c>
      <c r="L913" s="174">
        <f t="shared" si="246"/>
        <v>39839.019999999997</v>
      </c>
      <c r="M913" s="173">
        <f t="shared" si="247"/>
        <v>39795.019999999997</v>
      </c>
    </row>
    <row r="914" spans="1:13" ht="18" customHeight="1">
      <c r="A914" s="169">
        <f t="shared" si="245"/>
        <v>7</v>
      </c>
      <c r="B914" s="170">
        <v>2130306</v>
      </c>
      <c r="C914" s="171" t="s">
        <v>944</v>
      </c>
      <c r="D914" s="172">
        <v>1263</v>
      </c>
      <c r="E914" s="172">
        <v>710</v>
      </c>
      <c r="F914" s="172">
        <v>710</v>
      </c>
      <c r="G914" s="172">
        <v>0</v>
      </c>
      <c r="H914" s="172">
        <v>2251.5</v>
      </c>
      <c r="I914" s="51">
        <f t="shared" si="250"/>
        <v>56.215360253364999</v>
      </c>
      <c r="J914" s="51">
        <f t="shared" si="251"/>
        <v>31.534532533866301</v>
      </c>
      <c r="K914" s="161">
        <f t="shared" si="244"/>
        <v>2683</v>
      </c>
      <c r="L914" s="174">
        <f t="shared" si="246"/>
        <v>4934.5</v>
      </c>
      <c r="M914" s="173">
        <f t="shared" si="247"/>
        <v>4224.5</v>
      </c>
    </row>
    <row r="915" spans="1:13" ht="21.95" hidden="1" customHeight="1">
      <c r="A915" s="169">
        <f t="shared" si="245"/>
        <v>7</v>
      </c>
      <c r="B915" s="170">
        <v>2130307</v>
      </c>
      <c r="C915" s="171" t="s">
        <v>945</v>
      </c>
      <c r="D915" s="172">
        <v>0</v>
      </c>
      <c r="E915" s="172">
        <v>0</v>
      </c>
      <c r="F915" s="172">
        <v>0</v>
      </c>
      <c r="G915" s="172">
        <v>0</v>
      </c>
      <c r="H915" s="172">
        <v>0</v>
      </c>
      <c r="I915" s="175" t="str">
        <f t="shared" si="242"/>
        <v/>
      </c>
      <c r="J915" s="175" t="str">
        <f t="shared" si="243"/>
        <v/>
      </c>
      <c r="K915" s="161">
        <f t="shared" si="244"/>
        <v>0</v>
      </c>
      <c r="L915" s="174">
        <f t="shared" si="246"/>
        <v>0</v>
      </c>
      <c r="M915" s="173">
        <f t="shared" si="247"/>
        <v>0</v>
      </c>
    </row>
    <row r="916" spans="1:13" ht="18" hidden="1" customHeight="1">
      <c r="A916" s="169">
        <f t="shared" si="245"/>
        <v>7</v>
      </c>
      <c r="B916" s="170">
        <v>2130308</v>
      </c>
      <c r="C916" s="171" t="s">
        <v>946</v>
      </c>
      <c r="D916" s="172">
        <v>0</v>
      </c>
      <c r="E916" s="172">
        <v>0</v>
      </c>
      <c r="F916" s="172">
        <v>0</v>
      </c>
      <c r="G916" s="172">
        <v>0</v>
      </c>
      <c r="H916" s="172">
        <v>350</v>
      </c>
      <c r="I916" s="31" t="str">
        <f t="shared" si="242"/>
        <v/>
      </c>
      <c r="J916" s="31">
        <f t="shared" si="243"/>
        <v>0</v>
      </c>
      <c r="K916" s="161">
        <f t="shared" si="244"/>
        <v>0</v>
      </c>
      <c r="L916" s="174">
        <f t="shared" si="246"/>
        <v>350</v>
      </c>
      <c r="M916" s="173">
        <f t="shared" si="247"/>
        <v>350</v>
      </c>
    </row>
    <row r="917" spans="1:13" ht="18" hidden="1" customHeight="1">
      <c r="A917" s="169">
        <f t="shared" si="245"/>
        <v>7</v>
      </c>
      <c r="B917" s="170">
        <v>2130309</v>
      </c>
      <c r="C917" s="171" t="s">
        <v>947</v>
      </c>
      <c r="D917" s="172">
        <v>0</v>
      </c>
      <c r="E917" s="172">
        <v>0</v>
      </c>
      <c r="F917" s="172">
        <v>0</v>
      </c>
      <c r="G917" s="172">
        <v>0</v>
      </c>
      <c r="H917" s="172">
        <v>0</v>
      </c>
      <c r="I917" s="31" t="str">
        <f t="shared" si="242"/>
        <v/>
      </c>
      <c r="J917" s="31" t="str">
        <f t="shared" si="243"/>
        <v/>
      </c>
      <c r="K917" s="161">
        <f t="shared" si="244"/>
        <v>0</v>
      </c>
      <c r="L917" s="174">
        <f t="shared" si="246"/>
        <v>0</v>
      </c>
      <c r="M917" s="173">
        <f t="shared" si="247"/>
        <v>0</v>
      </c>
    </row>
    <row r="918" spans="1:13" ht="18" hidden="1" customHeight="1">
      <c r="A918" s="169">
        <f t="shared" si="245"/>
        <v>7</v>
      </c>
      <c r="B918" s="170">
        <v>2130310</v>
      </c>
      <c r="C918" s="171" t="s">
        <v>948</v>
      </c>
      <c r="D918" s="172">
        <v>0</v>
      </c>
      <c r="E918" s="172">
        <v>0</v>
      </c>
      <c r="F918" s="172">
        <v>0</v>
      </c>
      <c r="G918" s="172">
        <v>0</v>
      </c>
      <c r="H918" s="172">
        <v>1200</v>
      </c>
      <c r="I918" s="31" t="str">
        <f t="shared" si="242"/>
        <v/>
      </c>
      <c r="J918" s="31">
        <f t="shared" si="243"/>
        <v>0</v>
      </c>
      <c r="K918" s="161">
        <f t="shared" si="244"/>
        <v>0</v>
      </c>
      <c r="L918" s="174">
        <f t="shared" si="246"/>
        <v>1200</v>
      </c>
      <c r="M918" s="173">
        <f t="shared" si="247"/>
        <v>1200</v>
      </c>
    </row>
    <row r="919" spans="1:13" ht="18" hidden="1" customHeight="1">
      <c r="A919" s="169">
        <f t="shared" si="245"/>
        <v>7</v>
      </c>
      <c r="B919" s="170">
        <v>2130311</v>
      </c>
      <c r="C919" s="171" t="s">
        <v>949</v>
      </c>
      <c r="D919" s="172">
        <v>39</v>
      </c>
      <c r="E919" s="172">
        <v>0</v>
      </c>
      <c r="F919" s="172">
        <v>0</v>
      </c>
      <c r="G919" s="172">
        <v>0</v>
      </c>
      <c r="H919" s="172">
        <v>0</v>
      </c>
      <c r="I919" s="31">
        <f t="shared" si="242"/>
        <v>0</v>
      </c>
      <c r="J919" s="31" t="str">
        <f t="shared" si="243"/>
        <v/>
      </c>
      <c r="K919" s="161">
        <f t="shared" si="244"/>
        <v>39</v>
      </c>
      <c r="L919" s="174">
        <f t="shared" si="246"/>
        <v>39</v>
      </c>
      <c r="M919" s="173">
        <f t="shared" si="247"/>
        <v>39</v>
      </c>
    </row>
    <row r="920" spans="1:13" ht="18" hidden="1" customHeight="1">
      <c r="A920" s="169">
        <f t="shared" si="245"/>
        <v>7</v>
      </c>
      <c r="B920" s="170">
        <v>2130312</v>
      </c>
      <c r="C920" s="171" t="s">
        <v>950</v>
      </c>
      <c r="D920" s="172">
        <v>0</v>
      </c>
      <c r="E920" s="172">
        <v>0</v>
      </c>
      <c r="F920" s="172">
        <v>0</v>
      </c>
      <c r="G920" s="172">
        <v>0</v>
      </c>
      <c r="H920" s="172">
        <v>0</v>
      </c>
      <c r="I920" s="31" t="str">
        <f t="shared" si="242"/>
        <v/>
      </c>
      <c r="J920" s="31" t="str">
        <f t="shared" si="243"/>
        <v/>
      </c>
      <c r="K920" s="161">
        <f t="shared" si="244"/>
        <v>0</v>
      </c>
      <c r="L920" s="174">
        <f t="shared" si="246"/>
        <v>0</v>
      </c>
      <c r="M920" s="173">
        <f t="shared" si="247"/>
        <v>0</v>
      </c>
    </row>
    <row r="921" spans="1:13" ht="21.95" hidden="1" customHeight="1">
      <c r="A921" s="169">
        <f t="shared" si="245"/>
        <v>7</v>
      </c>
      <c r="B921" s="170">
        <v>2130313</v>
      </c>
      <c r="C921" s="171" t="s">
        <v>951</v>
      </c>
      <c r="D921" s="172">
        <v>0</v>
      </c>
      <c r="E921" s="172">
        <v>0</v>
      </c>
      <c r="F921" s="172">
        <v>0</v>
      </c>
      <c r="G921" s="172">
        <v>0</v>
      </c>
      <c r="H921" s="172">
        <v>0</v>
      </c>
      <c r="I921" s="175" t="str">
        <f t="shared" si="242"/>
        <v/>
      </c>
      <c r="J921" s="175" t="str">
        <f t="shared" si="243"/>
        <v/>
      </c>
      <c r="K921" s="161">
        <f t="shared" si="244"/>
        <v>0</v>
      </c>
      <c r="L921" s="174">
        <f t="shared" si="246"/>
        <v>0</v>
      </c>
      <c r="M921" s="173">
        <f t="shared" si="247"/>
        <v>0</v>
      </c>
    </row>
    <row r="922" spans="1:13" ht="18" customHeight="1">
      <c r="A922" s="169">
        <f t="shared" si="245"/>
        <v>7</v>
      </c>
      <c r="B922" s="170">
        <v>2130314</v>
      </c>
      <c r="C922" s="171" t="s">
        <v>952</v>
      </c>
      <c r="D922" s="172">
        <v>0</v>
      </c>
      <c r="E922" s="172">
        <v>300</v>
      </c>
      <c r="F922" s="172">
        <v>116.79995099999999</v>
      </c>
      <c r="G922" s="172">
        <v>183.20004900000001</v>
      </c>
      <c r="H922" s="172">
        <v>6302.99</v>
      </c>
      <c r="I922" s="51"/>
      <c r="J922" s="51">
        <f>IFERROR(E922/H922,"")*100</f>
        <v>4.7596458188891297</v>
      </c>
      <c r="K922" s="161">
        <f t="shared" si="244"/>
        <v>600</v>
      </c>
      <c r="L922" s="174">
        <f t="shared" si="246"/>
        <v>6902.99</v>
      </c>
      <c r="M922" s="173">
        <f t="shared" si="247"/>
        <v>6602.99</v>
      </c>
    </row>
    <row r="923" spans="1:13" ht="18" hidden="1" customHeight="1">
      <c r="A923" s="169">
        <f t="shared" si="245"/>
        <v>7</v>
      </c>
      <c r="B923" s="170">
        <v>2130315</v>
      </c>
      <c r="C923" s="171" t="s">
        <v>953</v>
      </c>
      <c r="D923" s="172">
        <v>0</v>
      </c>
      <c r="E923" s="172">
        <v>0</v>
      </c>
      <c r="F923" s="172">
        <v>0</v>
      </c>
      <c r="G923" s="172">
        <v>0</v>
      </c>
      <c r="H923" s="172">
        <v>200</v>
      </c>
      <c r="I923" s="31" t="str">
        <f t="shared" si="242"/>
        <v/>
      </c>
      <c r="J923" s="31">
        <f t="shared" si="243"/>
        <v>0</v>
      </c>
      <c r="K923" s="161">
        <f t="shared" si="244"/>
        <v>0</v>
      </c>
      <c r="L923" s="174">
        <f t="shared" si="246"/>
        <v>200</v>
      </c>
      <c r="M923" s="173">
        <f t="shared" si="247"/>
        <v>200</v>
      </c>
    </row>
    <row r="924" spans="1:13" ht="18" hidden="1" customHeight="1">
      <c r="A924" s="169">
        <f t="shared" si="245"/>
        <v>7</v>
      </c>
      <c r="B924" s="170">
        <v>2130316</v>
      </c>
      <c r="C924" s="171" t="s">
        <v>954</v>
      </c>
      <c r="D924" s="172">
        <v>0</v>
      </c>
      <c r="E924" s="172">
        <v>0</v>
      </c>
      <c r="F924" s="172">
        <v>0</v>
      </c>
      <c r="G924" s="172">
        <v>0</v>
      </c>
      <c r="H924" s="172">
        <v>0</v>
      </c>
      <c r="I924" s="31" t="str">
        <f t="shared" si="242"/>
        <v/>
      </c>
      <c r="J924" s="31" t="str">
        <f t="shared" si="243"/>
        <v/>
      </c>
      <c r="K924" s="161">
        <f t="shared" si="244"/>
        <v>0</v>
      </c>
      <c r="L924" s="174">
        <f t="shared" si="246"/>
        <v>0</v>
      </c>
      <c r="M924" s="173">
        <f t="shared" si="247"/>
        <v>0</v>
      </c>
    </row>
    <row r="925" spans="1:13" ht="21.95" hidden="1" customHeight="1">
      <c r="A925" s="169">
        <f t="shared" si="245"/>
        <v>7</v>
      </c>
      <c r="B925" s="170">
        <v>2130317</v>
      </c>
      <c r="C925" s="171" t="s">
        <v>955</v>
      </c>
      <c r="D925" s="172">
        <v>0</v>
      </c>
      <c r="E925" s="172">
        <v>0</v>
      </c>
      <c r="F925" s="172">
        <v>0</v>
      </c>
      <c r="G925" s="172">
        <v>0</v>
      </c>
      <c r="H925" s="172">
        <v>0</v>
      </c>
      <c r="I925" s="175" t="str">
        <f t="shared" si="242"/>
        <v/>
      </c>
      <c r="J925" s="175" t="str">
        <f t="shared" si="243"/>
        <v/>
      </c>
      <c r="K925" s="161">
        <f t="shared" si="244"/>
        <v>0</v>
      </c>
      <c r="L925" s="174">
        <f t="shared" si="246"/>
        <v>0</v>
      </c>
      <c r="M925" s="173">
        <f t="shared" si="247"/>
        <v>0</v>
      </c>
    </row>
    <row r="926" spans="1:13" ht="21.95" hidden="1" customHeight="1">
      <c r="A926" s="169">
        <f t="shared" si="245"/>
        <v>7</v>
      </c>
      <c r="B926" s="170">
        <v>2130318</v>
      </c>
      <c r="C926" s="171" t="s">
        <v>956</v>
      </c>
      <c r="D926" s="172">
        <v>0</v>
      </c>
      <c r="E926" s="172">
        <v>0</v>
      </c>
      <c r="F926" s="172">
        <v>0</v>
      </c>
      <c r="G926" s="172">
        <v>0</v>
      </c>
      <c r="H926" s="172">
        <v>0</v>
      </c>
      <c r="I926" s="175" t="str">
        <f t="shared" si="242"/>
        <v/>
      </c>
      <c r="J926" s="175" t="str">
        <f t="shared" si="243"/>
        <v/>
      </c>
      <c r="K926" s="161">
        <f t="shared" si="244"/>
        <v>0</v>
      </c>
      <c r="L926" s="174">
        <f t="shared" si="246"/>
        <v>0</v>
      </c>
      <c r="M926" s="173">
        <f t="shared" si="247"/>
        <v>0</v>
      </c>
    </row>
    <row r="927" spans="1:13" ht="21.95" hidden="1" customHeight="1">
      <c r="A927" s="169">
        <f t="shared" si="245"/>
        <v>7</v>
      </c>
      <c r="B927" s="170">
        <v>2130319</v>
      </c>
      <c r="C927" s="171" t="s">
        <v>957</v>
      </c>
      <c r="D927" s="172">
        <v>0</v>
      </c>
      <c r="E927" s="172">
        <v>0</v>
      </c>
      <c r="F927" s="172">
        <v>0</v>
      </c>
      <c r="G927" s="172">
        <v>0</v>
      </c>
      <c r="H927" s="172">
        <v>0</v>
      </c>
      <c r="I927" s="175" t="str">
        <f t="shared" si="242"/>
        <v/>
      </c>
      <c r="J927" s="175" t="str">
        <f t="shared" si="243"/>
        <v/>
      </c>
      <c r="K927" s="161">
        <f t="shared" si="244"/>
        <v>0</v>
      </c>
      <c r="L927" s="174">
        <f t="shared" si="246"/>
        <v>0</v>
      </c>
      <c r="M927" s="173">
        <f t="shared" si="247"/>
        <v>0</v>
      </c>
    </row>
    <row r="928" spans="1:13" ht="18" hidden="1" customHeight="1">
      <c r="A928" s="169">
        <f t="shared" si="245"/>
        <v>7</v>
      </c>
      <c r="B928" s="170">
        <v>2130321</v>
      </c>
      <c r="C928" s="171" t="s">
        <v>958</v>
      </c>
      <c r="D928" s="172">
        <v>0</v>
      </c>
      <c r="E928" s="172">
        <v>0</v>
      </c>
      <c r="F928" s="172">
        <v>0</v>
      </c>
      <c r="G928" s="172">
        <v>0</v>
      </c>
      <c r="H928" s="172">
        <v>0</v>
      </c>
      <c r="I928" s="31" t="str">
        <f t="shared" si="242"/>
        <v/>
      </c>
      <c r="J928" s="31" t="str">
        <f t="shared" si="243"/>
        <v/>
      </c>
      <c r="K928" s="161">
        <f t="shared" si="244"/>
        <v>0</v>
      </c>
      <c r="L928" s="174">
        <f t="shared" si="246"/>
        <v>0</v>
      </c>
      <c r="M928" s="173">
        <f t="shared" si="247"/>
        <v>0</v>
      </c>
    </row>
    <row r="929" spans="1:13" ht="21.95" hidden="1" customHeight="1">
      <c r="A929" s="169">
        <f t="shared" si="245"/>
        <v>7</v>
      </c>
      <c r="B929" s="170">
        <v>2130322</v>
      </c>
      <c r="C929" s="171" t="s">
        <v>959</v>
      </c>
      <c r="D929" s="172">
        <v>0</v>
      </c>
      <c r="E929" s="172">
        <v>0</v>
      </c>
      <c r="F929" s="172">
        <v>0</v>
      </c>
      <c r="G929" s="172">
        <v>0</v>
      </c>
      <c r="H929" s="172">
        <v>0</v>
      </c>
      <c r="I929" s="175" t="str">
        <f t="shared" si="242"/>
        <v/>
      </c>
      <c r="J929" s="175" t="str">
        <f t="shared" si="243"/>
        <v/>
      </c>
      <c r="K929" s="161">
        <f t="shared" si="244"/>
        <v>0</v>
      </c>
      <c r="L929" s="174">
        <f t="shared" si="246"/>
        <v>0</v>
      </c>
      <c r="M929" s="173">
        <f t="shared" si="247"/>
        <v>0</v>
      </c>
    </row>
    <row r="930" spans="1:13" ht="21.95" hidden="1" customHeight="1">
      <c r="A930" s="169">
        <f t="shared" si="245"/>
        <v>7</v>
      </c>
      <c r="B930" s="170">
        <v>2130333</v>
      </c>
      <c r="C930" s="171" t="s">
        <v>932</v>
      </c>
      <c r="D930" s="172">
        <v>0</v>
      </c>
      <c r="E930" s="172">
        <v>0</v>
      </c>
      <c r="F930" s="172">
        <v>0</v>
      </c>
      <c r="G930" s="172">
        <v>0</v>
      </c>
      <c r="H930" s="172">
        <v>0</v>
      </c>
      <c r="I930" s="175" t="str">
        <f t="shared" si="242"/>
        <v/>
      </c>
      <c r="J930" s="175" t="str">
        <f t="shared" si="243"/>
        <v/>
      </c>
      <c r="K930" s="161">
        <f t="shared" si="244"/>
        <v>0</v>
      </c>
      <c r="L930" s="174">
        <f t="shared" si="246"/>
        <v>0</v>
      </c>
      <c r="M930" s="173">
        <f t="shared" si="247"/>
        <v>0</v>
      </c>
    </row>
    <row r="931" spans="1:13" ht="21.95" hidden="1" customHeight="1">
      <c r="A931" s="169">
        <f t="shared" si="245"/>
        <v>7</v>
      </c>
      <c r="B931" s="170">
        <v>2130334</v>
      </c>
      <c r="C931" s="171" t="s">
        <v>960</v>
      </c>
      <c r="D931" s="172">
        <v>0</v>
      </c>
      <c r="E931" s="172">
        <v>0</v>
      </c>
      <c r="F931" s="172">
        <v>0</v>
      </c>
      <c r="G931" s="172">
        <v>0</v>
      </c>
      <c r="H931" s="172">
        <v>0</v>
      </c>
      <c r="I931" s="175" t="str">
        <f t="shared" si="242"/>
        <v/>
      </c>
      <c r="J931" s="175" t="str">
        <f t="shared" si="243"/>
        <v/>
      </c>
      <c r="K931" s="161">
        <f t="shared" si="244"/>
        <v>0</v>
      </c>
      <c r="L931" s="174">
        <f t="shared" si="246"/>
        <v>0</v>
      </c>
      <c r="M931" s="173">
        <f t="shared" si="247"/>
        <v>0</v>
      </c>
    </row>
    <row r="932" spans="1:13" ht="18" hidden="1" customHeight="1">
      <c r="A932" s="169">
        <f t="shared" si="245"/>
        <v>7</v>
      </c>
      <c r="B932" s="170">
        <v>2130335</v>
      </c>
      <c r="C932" s="171" t="s">
        <v>961</v>
      </c>
      <c r="D932" s="172">
        <v>0</v>
      </c>
      <c r="E932" s="172">
        <v>0</v>
      </c>
      <c r="F932" s="172">
        <v>0</v>
      </c>
      <c r="G932" s="172">
        <v>0</v>
      </c>
      <c r="H932" s="172">
        <v>4763</v>
      </c>
      <c r="I932" s="31" t="str">
        <f t="shared" si="242"/>
        <v/>
      </c>
      <c r="J932" s="31">
        <f t="shared" si="243"/>
        <v>0</v>
      </c>
      <c r="K932" s="161">
        <f t="shared" si="244"/>
        <v>0</v>
      </c>
      <c r="L932" s="174">
        <f t="shared" si="246"/>
        <v>4763</v>
      </c>
      <c r="M932" s="173">
        <f t="shared" si="247"/>
        <v>4763</v>
      </c>
    </row>
    <row r="933" spans="1:13" ht="18" customHeight="1">
      <c r="A933" s="169">
        <f t="shared" si="245"/>
        <v>7</v>
      </c>
      <c r="B933" s="170">
        <v>2130399</v>
      </c>
      <c r="C933" s="171" t="s">
        <v>962</v>
      </c>
      <c r="D933" s="172">
        <v>530</v>
      </c>
      <c r="E933" s="172">
        <v>9708</v>
      </c>
      <c r="F933" s="172">
        <v>9364.1885199999997</v>
      </c>
      <c r="G933" s="172">
        <v>343.81148000000002</v>
      </c>
      <c r="H933" s="172">
        <v>681.43</v>
      </c>
      <c r="I933" s="51">
        <f>IFERROR(E933/D933,"")*100</f>
        <v>1831.69811320755</v>
      </c>
      <c r="J933" s="51">
        <f>IFERROR(E933/H933,"")*100</f>
        <v>1424.6511013603699</v>
      </c>
      <c r="K933" s="161">
        <f t="shared" si="244"/>
        <v>19946</v>
      </c>
      <c r="L933" s="174">
        <f t="shared" si="246"/>
        <v>20627.43</v>
      </c>
      <c r="M933" s="173">
        <f t="shared" si="247"/>
        <v>10919.43</v>
      </c>
    </row>
    <row r="934" spans="1:13" ht="21.95" hidden="1" customHeight="1">
      <c r="A934" s="169">
        <f t="shared" si="245"/>
        <v>5</v>
      </c>
      <c r="B934" s="170">
        <v>21304</v>
      </c>
      <c r="C934" s="171" t="s">
        <v>963</v>
      </c>
      <c r="D934" s="172">
        <v>0</v>
      </c>
      <c r="E934" s="172">
        <v>0</v>
      </c>
      <c r="F934" s="172">
        <v>0</v>
      </c>
      <c r="G934" s="172">
        <v>0</v>
      </c>
      <c r="H934" s="172">
        <v>0</v>
      </c>
      <c r="I934" s="175" t="str">
        <f t="shared" si="242"/>
        <v/>
      </c>
      <c r="J934" s="175" t="str">
        <f t="shared" si="243"/>
        <v/>
      </c>
      <c r="K934" s="161">
        <f t="shared" si="244"/>
        <v>0</v>
      </c>
      <c r="L934" s="174">
        <f t="shared" si="246"/>
        <v>0</v>
      </c>
      <c r="M934" s="173">
        <f t="shared" si="247"/>
        <v>0</v>
      </c>
    </row>
    <row r="935" spans="1:13" ht="21.95" hidden="1" customHeight="1">
      <c r="A935" s="169">
        <f t="shared" si="245"/>
        <v>7</v>
      </c>
      <c r="B935" s="170">
        <v>2130401</v>
      </c>
      <c r="C935" s="171" t="s">
        <v>301</v>
      </c>
      <c r="D935" s="172">
        <v>0</v>
      </c>
      <c r="E935" s="172">
        <v>0</v>
      </c>
      <c r="F935" s="172">
        <v>0</v>
      </c>
      <c r="G935" s="172">
        <v>0</v>
      </c>
      <c r="H935" s="172">
        <v>0</v>
      </c>
      <c r="I935" s="175" t="str">
        <f t="shared" si="242"/>
        <v/>
      </c>
      <c r="J935" s="175" t="str">
        <f t="shared" si="243"/>
        <v/>
      </c>
      <c r="K935" s="161">
        <f t="shared" si="244"/>
        <v>0</v>
      </c>
      <c r="L935" s="174">
        <f t="shared" si="246"/>
        <v>0</v>
      </c>
      <c r="M935" s="173">
        <f t="shared" si="247"/>
        <v>0</v>
      </c>
    </row>
    <row r="936" spans="1:13" ht="21.95" hidden="1" customHeight="1">
      <c r="A936" s="169">
        <f t="shared" si="245"/>
        <v>7</v>
      </c>
      <c r="B936" s="170">
        <v>2130402</v>
      </c>
      <c r="C936" s="171" t="s">
        <v>279</v>
      </c>
      <c r="D936" s="172">
        <v>0</v>
      </c>
      <c r="E936" s="172">
        <v>0</v>
      </c>
      <c r="F936" s="172">
        <v>0</v>
      </c>
      <c r="G936" s="172">
        <v>0</v>
      </c>
      <c r="H936" s="172">
        <v>0</v>
      </c>
      <c r="I936" s="175" t="str">
        <f t="shared" si="242"/>
        <v/>
      </c>
      <c r="J936" s="175" t="str">
        <f t="shared" si="243"/>
        <v/>
      </c>
      <c r="K936" s="161">
        <f t="shared" si="244"/>
        <v>0</v>
      </c>
      <c r="L936" s="174">
        <f t="shared" si="246"/>
        <v>0</v>
      </c>
      <c r="M936" s="173">
        <f t="shared" si="247"/>
        <v>0</v>
      </c>
    </row>
    <row r="937" spans="1:13" ht="21.95" hidden="1" customHeight="1">
      <c r="A937" s="169">
        <f t="shared" si="245"/>
        <v>7</v>
      </c>
      <c r="B937" s="170">
        <v>2130403</v>
      </c>
      <c r="C937" s="171" t="s">
        <v>256</v>
      </c>
      <c r="D937" s="172">
        <v>0</v>
      </c>
      <c r="E937" s="172">
        <v>0</v>
      </c>
      <c r="F937" s="172">
        <v>0</v>
      </c>
      <c r="G937" s="172">
        <v>0</v>
      </c>
      <c r="H937" s="172">
        <v>0</v>
      </c>
      <c r="I937" s="175" t="str">
        <f t="shared" si="242"/>
        <v/>
      </c>
      <c r="J937" s="175" t="str">
        <f t="shared" si="243"/>
        <v/>
      </c>
      <c r="K937" s="161">
        <f t="shared" si="244"/>
        <v>0</v>
      </c>
      <c r="L937" s="174">
        <f t="shared" si="246"/>
        <v>0</v>
      </c>
      <c r="M937" s="173">
        <f t="shared" si="247"/>
        <v>0</v>
      </c>
    </row>
    <row r="938" spans="1:13" ht="21.95" hidden="1" customHeight="1">
      <c r="A938" s="169">
        <f t="shared" si="245"/>
        <v>7</v>
      </c>
      <c r="B938" s="170">
        <v>2130404</v>
      </c>
      <c r="C938" s="171" t="s">
        <v>964</v>
      </c>
      <c r="D938" s="172">
        <v>0</v>
      </c>
      <c r="E938" s="172">
        <v>0</v>
      </c>
      <c r="F938" s="172">
        <v>0</v>
      </c>
      <c r="G938" s="172">
        <v>0</v>
      </c>
      <c r="H938" s="172">
        <v>0</v>
      </c>
      <c r="I938" s="175" t="str">
        <f t="shared" si="242"/>
        <v/>
      </c>
      <c r="J938" s="175" t="str">
        <f t="shared" si="243"/>
        <v/>
      </c>
      <c r="K938" s="161">
        <f t="shared" si="244"/>
        <v>0</v>
      </c>
      <c r="L938" s="174">
        <f t="shared" si="246"/>
        <v>0</v>
      </c>
      <c r="M938" s="173">
        <f t="shared" si="247"/>
        <v>0</v>
      </c>
    </row>
    <row r="939" spans="1:13" ht="21.95" hidden="1" customHeight="1">
      <c r="A939" s="169">
        <f t="shared" si="245"/>
        <v>7</v>
      </c>
      <c r="B939" s="170">
        <v>2130405</v>
      </c>
      <c r="C939" s="171" t="s">
        <v>965</v>
      </c>
      <c r="D939" s="172">
        <v>0</v>
      </c>
      <c r="E939" s="172">
        <v>0</v>
      </c>
      <c r="F939" s="172">
        <v>0</v>
      </c>
      <c r="G939" s="172">
        <v>0</v>
      </c>
      <c r="H939" s="172">
        <v>0</v>
      </c>
      <c r="I939" s="175" t="str">
        <f t="shared" si="242"/>
        <v/>
      </c>
      <c r="J939" s="175" t="str">
        <f t="shared" si="243"/>
        <v/>
      </c>
      <c r="K939" s="161">
        <f t="shared" si="244"/>
        <v>0</v>
      </c>
      <c r="L939" s="174">
        <f t="shared" si="246"/>
        <v>0</v>
      </c>
      <c r="M939" s="173">
        <f t="shared" si="247"/>
        <v>0</v>
      </c>
    </row>
    <row r="940" spans="1:13" ht="21.95" hidden="1" customHeight="1">
      <c r="A940" s="169">
        <f t="shared" si="245"/>
        <v>7</v>
      </c>
      <c r="B940" s="170">
        <v>2130406</v>
      </c>
      <c r="C940" s="171" t="s">
        <v>966</v>
      </c>
      <c r="D940" s="172">
        <v>0</v>
      </c>
      <c r="E940" s="172">
        <v>0</v>
      </c>
      <c r="F940" s="172">
        <v>0</v>
      </c>
      <c r="G940" s="172">
        <v>0</v>
      </c>
      <c r="H940" s="172">
        <v>0</v>
      </c>
      <c r="I940" s="175" t="str">
        <f t="shared" si="242"/>
        <v/>
      </c>
      <c r="J940" s="175" t="str">
        <f t="shared" si="243"/>
        <v/>
      </c>
      <c r="K940" s="161">
        <f t="shared" si="244"/>
        <v>0</v>
      </c>
      <c r="L940" s="174">
        <f t="shared" si="246"/>
        <v>0</v>
      </c>
      <c r="M940" s="173">
        <f t="shared" si="247"/>
        <v>0</v>
      </c>
    </row>
    <row r="941" spans="1:13" ht="21.95" hidden="1" customHeight="1">
      <c r="A941" s="169">
        <f t="shared" si="245"/>
        <v>7</v>
      </c>
      <c r="B941" s="170">
        <v>2130407</v>
      </c>
      <c r="C941" s="171" t="s">
        <v>967</v>
      </c>
      <c r="D941" s="172">
        <v>0</v>
      </c>
      <c r="E941" s="172">
        <v>0</v>
      </c>
      <c r="F941" s="172">
        <v>0</v>
      </c>
      <c r="G941" s="172">
        <v>0</v>
      </c>
      <c r="H941" s="172">
        <v>0</v>
      </c>
      <c r="I941" s="175" t="str">
        <f t="shared" si="242"/>
        <v/>
      </c>
      <c r="J941" s="175" t="str">
        <f t="shared" si="243"/>
        <v/>
      </c>
      <c r="K941" s="161">
        <f t="shared" si="244"/>
        <v>0</v>
      </c>
      <c r="L941" s="174">
        <f t="shared" si="246"/>
        <v>0</v>
      </c>
      <c r="M941" s="173">
        <f t="shared" si="247"/>
        <v>0</v>
      </c>
    </row>
    <row r="942" spans="1:13" ht="21.95" hidden="1" customHeight="1">
      <c r="A942" s="169">
        <f t="shared" si="245"/>
        <v>7</v>
      </c>
      <c r="B942" s="170">
        <v>2130408</v>
      </c>
      <c r="C942" s="171" t="s">
        <v>968</v>
      </c>
      <c r="D942" s="172">
        <v>0</v>
      </c>
      <c r="E942" s="172">
        <v>0</v>
      </c>
      <c r="F942" s="172">
        <v>0</v>
      </c>
      <c r="G942" s="172">
        <v>0</v>
      </c>
      <c r="H942" s="172">
        <v>0</v>
      </c>
      <c r="I942" s="175" t="str">
        <f t="shared" si="242"/>
        <v/>
      </c>
      <c r="J942" s="175" t="str">
        <f t="shared" si="243"/>
        <v/>
      </c>
      <c r="K942" s="161">
        <f t="shared" si="244"/>
        <v>0</v>
      </c>
      <c r="L942" s="174">
        <f t="shared" si="246"/>
        <v>0</v>
      </c>
      <c r="M942" s="173">
        <f t="shared" si="247"/>
        <v>0</v>
      </c>
    </row>
    <row r="943" spans="1:13" ht="21.95" hidden="1" customHeight="1">
      <c r="A943" s="169">
        <f t="shared" si="245"/>
        <v>7</v>
      </c>
      <c r="B943" s="170">
        <v>2130409</v>
      </c>
      <c r="C943" s="171" t="s">
        <v>969</v>
      </c>
      <c r="D943" s="172">
        <v>0</v>
      </c>
      <c r="E943" s="172">
        <v>0</v>
      </c>
      <c r="F943" s="172">
        <v>0</v>
      </c>
      <c r="G943" s="172">
        <v>0</v>
      </c>
      <c r="H943" s="172">
        <v>0</v>
      </c>
      <c r="I943" s="175" t="str">
        <f t="shared" si="242"/>
        <v/>
      </c>
      <c r="J943" s="175" t="str">
        <f t="shared" si="243"/>
        <v/>
      </c>
      <c r="K943" s="161">
        <f t="shared" si="244"/>
        <v>0</v>
      </c>
      <c r="L943" s="174">
        <f t="shared" si="246"/>
        <v>0</v>
      </c>
      <c r="M943" s="173">
        <f t="shared" si="247"/>
        <v>0</v>
      </c>
    </row>
    <row r="944" spans="1:13" ht="21.95" hidden="1" customHeight="1">
      <c r="A944" s="169">
        <f t="shared" si="245"/>
        <v>7</v>
      </c>
      <c r="B944" s="170">
        <v>2130499</v>
      </c>
      <c r="C944" s="171" t="s">
        <v>970</v>
      </c>
      <c r="D944" s="172">
        <v>0</v>
      </c>
      <c r="E944" s="172">
        <v>0</v>
      </c>
      <c r="F944" s="172">
        <v>0</v>
      </c>
      <c r="G944" s="172">
        <v>0</v>
      </c>
      <c r="H944" s="172">
        <v>0</v>
      </c>
      <c r="I944" s="175" t="str">
        <f t="shared" si="242"/>
        <v/>
      </c>
      <c r="J944" s="175" t="str">
        <f t="shared" si="243"/>
        <v/>
      </c>
      <c r="K944" s="161">
        <f t="shared" si="244"/>
        <v>0</v>
      </c>
      <c r="L944" s="174">
        <f t="shared" si="246"/>
        <v>0</v>
      </c>
      <c r="M944" s="173">
        <f t="shared" si="247"/>
        <v>0</v>
      </c>
    </row>
    <row r="945" spans="1:13" ht="18" customHeight="1">
      <c r="A945" s="169">
        <f t="shared" si="245"/>
        <v>5</v>
      </c>
      <c r="B945" s="170">
        <v>21305</v>
      </c>
      <c r="C945" s="171" t="s">
        <v>971</v>
      </c>
      <c r="D945" s="172">
        <v>90822</v>
      </c>
      <c r="E945" s="172">
        <v>104273</v>
      </c>
      <c r="F945" s="172">
        <v>70389.817658999993</v>
      </c>
      <c r="G945" s="172">
        <v>33883.182341</v>
      </c>
      <c r="H945" s="172">
        <v>74811.83</v>
      </c>
      <c r="I945" s="51">
        <f t="shared" ref="I945:I947" si="252">IFERROR(E945/D945,"")*100</f>
        <v>114.81028825614899</v>
      </c>
      <c r="J945" s="51">
        <f t="shared" ref="J945:J946" si="253">IFERROR(E945/H945,"")*100</f>
        <v>139.38036270466799</v>
      </c>
      <c r="K945" s="161">
        <f t="shared" si="244"/>
        <v>299368</v>
      </c>
      <c r="L945" s="174">
        <f t="shared" si="246"/>
        <v>374179.83</v>
      </c>
      <c r="M945" s="173">
        <f t="shared" si="247"/>
        <v>269906.83</v>
      </c>
    </row>
    <row r="946" spans="1:13" ht="18" customHeight="1">
      <c r="A946" s="169">
        <f t="shared" si="245"/>
        <v>7</v>
      </c>
      <c r="B946" s="170">
        <v>2130501</v>
      </c>
      <c r="C946" s="171" t="s">
        <v>254</v>
      </c>
      <c r="D946" s="172">
        <v>207</v>
      </c>
      <c r="E946" s="172">
        <v>132</v>
      </c>
      <c r="F946" s="172">
        <v>132</v>
      </c>
      <c r="G946" s="172">
        <v>0</v>
      </c>
      <c r="H946" s="172">
        <v>154.53</v>
      </c>
      <c r="I946" s="51">
        <f t="shared" si="252"/>
        <v>63.768115942028999</v>
      </c>
      <c r="J946" s="51">
        <f t="shared" si="253"/>
        <v>85.420306736556</v>
      </c>
      <c r="K946" s="161">
        <f t="shared" si="244"/>
        <v>471</v>
      </c>
      <c r="L946" s="174">
        <f t="shared" si="246"/>
        <v>625.53</v>
      </c>
      <c r="M946" s="173">
        <f t="shared" si="247"/>
        <v>493.53</v>
      </c>
    </row>
    <row r="947" spans="1:13" ht="18" customHeight="1">
      <c r="A947" s="169">
        <f t="shared" si="245"/>
        <v>7</v>
      </c>
      <c r="B947" s="170">
        <v>2130502</v>
      </c>
      <c r="C947" s="171" t="s">
        <v>255</v>
      </c>
      <c r="D947" s="172">
        <v>18</v>
      </c>
      <c r="E947" s="172">
        <v>13</v>
      </c>
      <c r="F947" s="172">
        <v>13</v>
      </c>
      <c r="G947" s="172">
        <v>0</v>
      </c>
      <c r="H947" s="172">
        <v>0</v>
      </c>
      <c r="I947" s="51">
        <f t="shared" si="252"/>
        <v>72.2222222222222</v>
      </c>
      <c r="J947" s="51"/>
      <c r="K947" s="161">
        <f t="shared" si="244"/>
        <v>44</v>
      </c>
      <c r="L947" s="174">
        <f t="shared" si="246"/>
        <v>44</v>
      </c>
      <c r="M947" s="173">
        <f t="shared" si="247"/>
        <v>31</v>
      </c>
    </row>
    <row r="948" spans="1:13" ht="18" hidden="1" customHeight="1">
      <c r="A948" s="169">
        <f t="shared" si="245"/>
        <v>7</v>
      </c>
      <c r="B948" s="170">
        <v>2130503</v>
      </c>
      <c r="C948" s="171" t="s">
        <v>271</v>
      </c>
      <c r="D948" s="172">
        <v>0</v>
      </c>
      <c r="E948" s="172">
        <v>0</v>
      </c>
      <c r="F948" s="172">
        <v>0</v>
      </c>
      <c r="G948" s="172">
        <v>0</v>
      </c>
      <c r="H948" s="172">
        <v>0</v>
      </c>
      <c r="I948" s="31" t="str">
        <f t="shared" si="242"/>
        <v/>
      </c>
      <c r="J948" s="31" t="str">
        <f t="shared" si="243"/>
        <v/>
      </c>
      <c r="K948" s="161">
        <f t="shared" si="244"/>
        <v>0</v>
      </c>
      <c r="L948" s="174">
        <f t="shared" si="246"/>
        <v>0</v>
      </c>
      <c r="M948" s="173">
        <f t="shared" si="247"/>
        <v>0</v>
      </c>
    </row>
    <row r="949" spans="1:13" ht="18" customHeight="1">
      <c r="A949" s="169">
        <f t="shared" si="245"/>
        <v>7</v>
      </c>
      <c r="B949" s="170">
        <v>2130504</v>
      </c>
      <c r="C949" s="171" t="s">
        <v>972</v>
      </c>
      <c r="D949" s="172">
        <v>34000</v>
      </c>
      <c r="E949" s="172">
        <v>20534</v>
      </c>
      <c r="F949" s="172">
        <v>8823.9874540000001</v>
      </c>
      <c r="G949" s="172">
        <v>11710.012546</v>
      </c>
      <c r="H949" s="172">
        <v>19876.13</v>
      </c>
      <c r="I949" s="51">
        <f t="shared" ref="I949" si="254">IFERROR(E949/D949,"")*100</f>
        <v>60.394117647058799</v>
      </c>
      <c r="J949" s="51">
        <f t="shared" ref="J949:J952" si="255">IFERROR(E949/H949,"")*100</f>
        <v>103.309849553208</v>
      </c>
      <c r="K949" s="161">
        <f t="shared" si="244"/>
        <v>75068</v>
      </c>
      <c r="L949" s="174">
        <f t="shared" si="246"/>
        <v>94944.13</v>
      </c>
      <c r="M949" s="173">
        <f t="shared" si="247"/>
        <v>74410.13</v>
      </c>
    </row>
    <row r="950" spans="1:13" ht="18" customHeight="1">
      <c r="A950" s="169">
        <f t="shared" si="245"/>
        <v>7</v>
      </c>
      <c r="B950" s="170">
        <v>2130505</v>
      </c>
      <c r="C950" s="171" t="s">
        <v>973</v>
      </c>
      <c r="D950" s="172">
        <v>0</v>
      </c>
      <c r="E950" s="172">
        <v>16327</v>
      </c>
      <c r="F950" s="172">
        <v>3903.7011000000002</v>
      </c>
      <c r="G950" s="172">
        <v>12423.2989</v>
      </c>
      <c r="H950" s="172">
        <v>14798.76</v>
      </c>
      <c r="I950" s="51"/>
      <c r="J950" s="51">
        <f t="shared" si="255"/>
        <v>110.32681116526</v>
      </c>
      <c r="K950" s="161">
        <f t="shared" si="244"/>
        <v>32654</v>
      </c>
      <c r="L950" s="174">
        <f t="shared" si="246"/>
        <v>47452.76</v>
      </c>
      <c r="M950" s="173">
        <f t="shared" si="247"/>
        <v>31125.759999999998</v>
      </c>
    </row>
    <row r="951" spans="1:13" ht="18" customHeight="1">
      <c r="A951" s="169">
        <f t="shared" si="245"/>
        <v>7</v>
      </c>
      <c r="B951" s="170">
        <v>2130506</v>
      </c>
      <c r="C951" s="171" t="s">
        <v>974</v>
      </c>
      <c r="D951" s="172">
        <v>0</v>
      </c>
      <c r="E951" s="172">
        <v>825</v>
      </c>
      <c r="F951" s="172">
        <v>577</v>
      </c>
      <c r="G951" s="172">
        <v>248</v>
      </c>
      <c r="H951" s="172">
        <v>165.38</v>
      </c>
      <c r="I951" s="51"/>
      <c r="J951" s="51">
        <f t="shared" si="255"/>
        <v>498.85113072923002</v>
      </c>
      <c r="K951" s="161">
        <f t="shared" si="244"/>
        <v>1650</v>
      </c>
      <c r="L951" s="174">
        <f t="shared" si="246"/>
        <v>1815.38</v>
      </c>
      <c r="M951" s="173">
        <f t="shared" si="247"/>
        <v>990.38</v>
      </c>
    </row>
    <row r="952" spans="1:13" ht="18" customHeight="1">
      <c r="A952" s="169">
        <f t="shared" si="245"/>
        <v>7</v>
      </c>
      <c r="B952" s="170">
        <v>2130507</v>
      </c>
      <c r="C952" s="171" t="s">
        <v>975</v>
      </c>
      <c r="D952" s="172">
        <v>0</v>
      </c>
      <c r="E952" s="172">
        <v>9136</v>
      </c>
      <c r="F952" s="172">
        <v>9136</v>
      </c>
      <c r="G952" s="172">
        <v>0</v>
      </c>
      <c r="H952" s="172">
        <v>3018</v>
      </c>
      <c r="I952" s="51"/>
      <c r="J952" s="51">
        <f t="shared" si="255"/>
        <v>302.71703114645499</v>
      </c>
      <c r="K952" s="161">
        <f t="shared" si="244"/>
        <v>18272</v>
      </c>
      <c r="L952" s="174">
        <f t="shared" si="246"/>
        <v>21290</v>
      </c>
      <c r="M952" s="173">
        <f t="shared" si="247"/>
        <v>12154</v>
      </c>
    </row>
    <row r="953" spans="1:13" ht="21.95" hidden="1" customHeight="1">
      <c r="A953" s="169">
        <f t="shared" si="245"/>
        <v>7</v>
      </c>
      <c r="B953" s="170">
        <v>2130508</v>
      </c>
      <c r="C953" s="171" t="s">
        <v>976</v>
      </c>
      <c r="D953" s="172">
        <v>0</v>
      </c>
      <c r="E953" s="172">
        <v>0</v>
      </c>
      <c r="F953" s="172">
        <v>0</v>
      </c>
      <c r="G953" s="172">
        <v>0</v>
      </c>
      <c r="H953" s="172">
        <v>0</v>
      </c>
      <c r="I953" s="175" t="str">
        <f t="shared" si="242"/>
        <v/>
      </c>
      <c r="J953" s="175" t="str">
        <f t="shared" si="243"/>
        <v/>
      </c>
      <c r="K953" s="161">
        <f t="shared" si="244"/>
        <v>0</v>
      </c>
      <c r="L953" s="174">
        <f t="shared" si="246"/>
        <v>0</v>
      </c>
      <c r="M953" s="173">
        <f t="shared" si="247"/>
        <v>0</v>
      </c>
    </row>
    <row r="954" spans="1:13" ht="18" customHeight="1">
      <c r="A954" s="169">
        <f t="shared" si="245"/>
        <v>7</v>
      </c>
      <c r="B954" s="170">
        <v>2130550</v>
      </c>
      <c r="C954" s="171" t="s">
        <v>977</v>
      </c>
      <c r="D954" s="172">
        <v>78</v>
      </c>
      <c r="E954" s="172">
        <v>59</v>
      </c>
      <c r="F954" s="172">
        <v>59</v>
      </c>
      <c r="G954" s="172">
        <v>0</v>
      </c>
      <c r="H954" s="172">
        <v>57.01</v>
      </c>
      <c r="I954" s="51">
        <f t="shared" ref="I954:I955" si="256">IFERROR(E954/D954,"")*100</f>
        <v>75.641025641025607</v>
      </c>
      <c r="J954" s="51">
        <f t="shared" ref="J954:J955" si="257">IFERROR(E954/H954,"")*100</f>
        <v>103.490615681459</v>
      </c>
      <c r="K954" s="161">
        <f t="shared" si="244"/>
        <v>196</v>
      </c>
      <c r="L954" s="174">
        <f t="shared" si="246"/>
        <v>253.01</v>
      </c>
      <c r="M954" s="173">
        <f t="shared" si="247"/>
        <v>194.01</v>
      </c>
    </row>
    <row r="955" spans="1:13" ht="18" customHeight="1">
      <c r="A955" s="169">
        <f t="shared" si="245"/>
        <v>7</v>
      </c>
      <c r="B955" s="170">
        <v>2130599</v>
      </c>
      <c r="C955" s="171" t="s">
        <v>978</v>
      </c>
      <c r="D955" s="172">
        <v>56519</v>
      </c>
      <c r="E955" s="172">
        <v>57247</v>
      </c>
      <c r="F955" s="172">
        <v>47745.129105</v>
      </c>
      <c r="G955" s="172">
        <v>9501.870895</v>
      </c>
      <c r="H955" s="172">
        <v>36742.019999999997</v>
      </c>
      <c r="I955" s="51">
        <f t="shared" si="256"/>
        <v>101.288062421487</v>
      </c>
      <c r="J955" s="51">
        <f t="shared" si="257"/>
        <v>155.807982250295</v>
      </c>
      <c r="K955" s="161">
        <f t="shared" si="244"/>
        <v>171013</v>
      </c>
      <c r="L955" s="174">
        <f t="shared" si="246"/>
        <v>207755.02</v>
      </c>
      <c r="M955" s="173">
        <f t="shared" si="247"/>
        <v>150508.01999999999</v>
      </c>
    </row>
    <row r="956" spans="1:13" ht="18" hidden="1" customHeight="1">
      <c r="A956" s="169">
        <f t="shared" si="245"/>
        <v>5</v>
      </c>
      <c r="B956" s="170">
        <v>21306</v>
      </c>
      <c r="C956" s="171" t="s">
        <v>979</v>
      </c>
      <c r="D956" s="172">
        <v>0</v>
      </c>
      <c r="E956" s="172">
        <v>0</v>
      </c>
      <c r="F956" s="172">
        <v>0</v>
      </c>
      <c r="G956" s="172">
        <v>0</v>
      </c>
      <c r="H956" s="172">
        <v>22313.7</v>
      </c>
      <c r="I956" s="31" t="str">
        <f t="shared" si="242"/>
        <v/>
      </c>
      <c r="J956" s="31">
        <f t="shared" si="243"/>
        <v>0</v>
      </c>
      <c r="K956" s="161">
        <f t="shared" si="244"/>
        <v>0</v>
      </c>
      <c r="L956" s="174">
        <f t="shared" si="246"/>
        <v>22313.7</v>
      </c>
      <c r="M956" s="173">
        <f t="shared" si="247"/>
        <v>22313.7</v>
      </c>
    </row>
    <row r="957" spans="1:13" ht="21.95" hidden="1" customHeight="1">
      <c r="A957" s="169">
        <f t="shared" si="245"/>
        <v>7</v>
      </c>
      <c r="B957" s="170">
        <v>2130601</v>
      </c>
      <c r="C957" s="171" t="s">
        <v>555</v>
      </c>
      <c r="D957" s="172">
        <v>0</v>
      </c>
      <c r="E957" s="172">
        <v>0</v>
      </c>
      <c r="F957" s="172">
        <v>0</v>
      </c>
      <c r="G957" s="172">
        <v>0</v>
      </c>
      <c r="H957" s="172">
        <v>0</v>
      </c>
      <c r="I957" s="175" t="str">
        <f t="shared" si="242"/>
        <v/>
      </c>
      <c r="J957" s="175" t="str">
        <f t="shared" si="243"/>
        <v/>
      </c>
      <c r="K957" s="161">
        <f t="shared" si="244"/>
        <v>0</v>
      </c>
      <c r="L957" s="174">
        <f t="shared" si="246"/>
        <v>0</v>
      </c>
      <c r="M957" s="173">
        <f t="shared" si="247"/>
        <v>0</v>
      </c>
    </row>
    <row r="958" spans="1:13" ht="18" hidden="1" customHeight="1">
      <c r="A958" s="169">
        <f t="shared" si="245"/>
        <v>7</v>
      </c>
      <c r="B958" s="170">
        <v>2130602</v>
      </c>
      <c r="C958" s="171" t="s">
        <v>980</v>
      </c>
      <c r="D958" s="172">
        <v>0</v>
      </c>
      <c r="E958" s="172">
        <v>0</v>
      </c>
      <c r="F958" s="172">
        <v>0</v>
      </c>
      <c r="G958" s="172">
        <v>0</v>
      </c>
      <c r="H958" s="172">
        <v>22313.7</v>
      </c>
      <c r="I958" s="31" t="str">
        <f t="shared" si="242"/>
        <v/>
      </c>
      <c r="J958" s="31">
        <f t="shared" si="243"/>
        <v>0</v>
      </c>
      <c r="K958" s="161">
        <f t="shared" si="244"/>
        <v>0</v>
      </c>
      <c r="L958" s="174">
        <f t="shared" si="246"/>
        <v>22313.7</v>
      </c>
      <c r="M958" s="173">
        <f t="shared" si="247"/>
        <v>22313.7</v>
      </c>
    </row>
    <row r="959" spans="1:13" ht="18" hidden="1" customHeight="1">
      <c r="A959" s="169">
        <f t="shared" si="245"/>
        <v>7</v>
      </c>
      <c r="B959" s="170">
        <v>2130603</v>
      </c>
      <c r="C959" s="171" t="s">
        <v>981</v>
      </c>
      <c r="D959" s="172">
        <v>0</v>
      </c>
      <c r="E959" s="172">
        <v>0</v>
      </c>
      <c r="F959" s="172">
        <v>0</v>
      </c>
      <c r="G959" s="172">
        <v>0</v>
      </c>
      <c r="H959" s="172">
        <v>0</v>
      </c>
      <c r="I959" s="31" t="str">
        <f t="shared" si="242"/>
        <v/>
      </c>
      <c r="J959" s="31" t="str">
        <f t="shared" si="243"/>
        <v/>
      </c>
      <c r="K959" s="161">
        <f t="shared" si="244"/>
        <v>0</v>
      </c>
      <c r="L959" s="174">
        <f t="shared" si="246"/>
        <v>0</v>
      </c>
      <c r="M959" s="173">
        <f t="shared" si="247"/>
        <v>0</v>
      </c>
    </row>
    <row r="960" spans="1:13" ht="21.95" hidden="1" customHeight="1">
      <c r="A960" s="169">
        <f t="shared" si="245"/>
        <v>7</v>
      </c>
      <c r="B960" s="170">
        <v>2130604</v>
      </c>
      <c r="C960" s="171" t="s">
        <v>982</v>
      </c>
      <c r="D960" s="172">
        <v>0</v>
      </c>
      <c r="E960" s="172">
        <v>0</v>
      </c>
      <c r="F960" s="172">
        <v>0</v>
      </c>
      <c r="G960" s="172">
        <v>0</v>
      </c>
      <c r="H960" s="172">
        <v>0</v>
      </c>
      <c r="I960" s="175" t="str">
        <f t="shared" si="242"/>
        <v/>
      </c>
      <c r="J960" s="175" t="str">
        <f t="shared" si="243"/>
        <v/>
      </c>
      <c r="K960" s="161">
        <f t="shared" si="244"/>
        <v>0</v>
      </c>
      <c r="L960" s="174">
        <f t="shared" si="246"/>
        <v>0</v>
      </c>
      <c r="M960" s="173">
        <f t="shared" si="247"/>
        <v>0</v>
      </c>
    </row>
    <row r="961" spans="1:13" ht="21.95" hidden="1" customHeight="1">
      <c r="A961" s="169">
        <f t="shared" si="245"/>
        <v>7</v>
      </c>
      <c r="B961" s="170">
        <v>2130699</v>
      </c>
      <c r="C961" s="171" t="s">
        <v>983</v>
      </c>
      <c r="D961" s="172">
        <v>0</v>
      </c>
      <c r="E961" s="172">
        <v>0</v>
      </c>
      <c r="F961" s="172">
        <v>0</v>
      </c>
      <c r="G961" s="172">
        <v>0</v>
      </c>
      <c r="H961" s="172">
        <v>0</v>
      </c>
      <c r="I961" s="175" t="str">
        <f t="shared" si="242"/>
        <v/>
      </c>
      <c r="J961" s="175" t="str">
        <f t="shared" si="243"/>
        <v/>
      </c>
      <c r="K961" s="161">
        <f t="shared" si="244"/>
        <v>0</v>
      </c>
      <c r="L961" s="174">
        <f t="shared" si="246"/>
        <v>0</v>
      </c>
      <c r="M961" s="173">
        <f t="shared" si="247"/>
        <v>0</v>
      </c>
    </row>
    <row r="962" spans="1:13" ht="18" customHeight="1">
      <c r="A962" s="169">
        <f t="shared" si="245"/>
        <v>5</v>
      </c>
      <c r="B962" s="170">
        <v>21307</v>
      </c>
      <c r="C962" s="171" t="s">
        <v>984</v>
      </c>
      <c r="D962" s="172">
        <v>6195</v>
      </c>
      <c r="E962" s="172">
        <v>12139</v>
      </c>
      <c r="F962" s="172">
        <v>102.127222000003</v>
      </c>
      <c r="G962" s="172">
        <v>12036.872778000001</v>
      </c>
      <c r="H962" s="172">
        <v>4915.26</v>
      </c>
      <c r="I962" s="51">
        <f t="shared" ref="I962" si="258">IFERROR(E962/D962,"")*100</f>
        <v>195.94834543987099</v>
      </c>
      <c r="J962" s="51">
        <f t="shared" ref="J962:J963" si="259">IFERROR(E962/H962,"")*100</f>
        <v>246.96557252312201</v>
      </c>
      <c r="K962" s="161">
        <f t="shared" si="244"/>
        <v>30473</v>
      </c>
      <c r="L962" s="174">
        <f t="shared" si="246"/>
        <v>35388.26</v>
      </c>
      <c r="M962" s="173">
        <f t="shared" si="247"/>
        <v>23249.26</v>
      </c>
    </row>
    <row r="963" spans="1:13" ht="18" customHeight="1">
      <c r="A963" s="169">
        <f t="shared" si="245"/>
        <v>7</v>
      </c>
      <c r="B963" s="170">
        <v>2130701</v>
      </c>
      <c r="C963" s="171" t="s">
        <v>985</v>
      </c>
      <c r="D963" s="172">
        <v>0</v>
      </c>
      <c r="E963" s="172">
        <v>6250</v>
      </c>
      <c r="F963" s="172">
        <v>101.785200000001</v>
      </c>
      <c r="G963" s="172">
        <v>6148.2147999999997</v>
      </c>
      <c r="H963" s="172">
        <v>4400</v>
      </c>
      <c r="I963" s="51"/>
      <c r="J963" s="51">
        <f t="shared" si="259"/>
        <v>142.04545454545499</v>
      </c>
      <c r="K963" s="161">
        <f t="shared" si="244"/>
        <v>12500</v>
      </c>
      <c r="L963" s="174">
        <f t="shared" si="246"/>
        <v>16900</v>
      </c>
      <c r="M963" s="173">
        <f t="shared" si="247"/>
        <v>10650</v>
      </c>
    </row>
    <row r="964" spans="1:13" ht="21.95" hidden="1" customHeight="1">
      <c r="A964" s="169">
        <f t="shared" si="245"/>
        <v>7</v>
      </c>
      <c r="B964" s="170">
        <v>2130704</v>
      </c>
      <c r="C964" s="171" t="s">
        <v>986</v>
      </c>
      <c r="D964" s="172">
        <v>0</v>
      </c>
      <c r="E964" s="172">
        <v>0</v>
      </c>
      <c r="F964" s="172">
        <v>0</v>
      </c>
      <c r="G964" s="172">
        <v>0</v>
      </c>
      <c r="H964" s="172">
        <v>0</v>
      </c>
      <c r="I964" s="175" t="str">
        <f t="shared" si="242"/>
        <v/>
      </c>
      <c r="J964" s="175" t="str">
        <f t="shared" si="243"/>
        <v/>
      </c>
      <c r="K964" s="161">
        <f t="shared" si="244"/>
        <v>0</v>
      </c>
      <c r="L964" s="174">
        <f t="shared" si="246"/>
        <v>0</v>
      </c>
      <c r="M964" s="173">
        <f t="shared" si="247"/>
        <v>0</v>
      </c>
    </row>
    <row r="965" spans="1:13" ht="18" customHeight="1">
      <c r="A965" s="169">
        <f t="shared" si="245"/>
        <v>7</v>
      </c>
      <c r="B965" s="170">
        <v>2130705</v>
      </c>
      <c r="C965" s="171" t="s">
        <v>987</v>
      </c>
      <c r="D965" s="172">
        <v>6195</v>
      </c>
      <c r="E965" s="172">
        <v>5889</v>
      </c>
      <c r="F965" s="172">
        <v>0</v>
      </c>
      <c r="G965" s="172">
        <v>5888.6579780000002</v>
      </c>
      <c r="H965" s="172">
        <v>515.26</v>
      </c>
      <c r="I965" s="51">
        <f>IFERROR(E965/D965,"")*100</f>
        <v>95.060532687651303</v>
      </c>
      <c r="J965" s="51">
        <f>IFERROR(E965/H965,"")*100</f>
        <v>1142.91813841556</v>
      </c>
      <c r="K965" s="161">
        <f t="shared" si="244"/>
        <v>17972.657977999999</v>
      </c>
      <c r="L965" s="174">
        <f t="shared" si="246"/>
        <v>18487.917978000001</v>
      </c>
      <c r="M965" s="173">
        <f t="shared" si="247"/>
        <v>12599.26</v>
      </c>
    </row>
    <row r="966" spans="1:13" ht="21.95" hidden="1" customHeight="1">
      <c r="A966" s="169">
        <f t="shared" si="245"/>
        <v>7</v>
      </c>
      <c r="B966" s="170">
        <v>2130706</v>
      </c>
      <c r="C966" s="171" t="s">
        <v>988</v>
      </c>
      <c r="D966" s="172">
        <v>0</v>
      </c>
      <c r="E966" s="172">
        <v>0</v>
      </c>
      <c r="F966" s="172">
        <v>0</v>
      </c>
      <c r="G966" s="172">
        <v>0</v>
      </c>
      <c r="H966" s="172">
        <v>0</v>
      </c>
      <c r="I966" s="175" t="str">
        <f t="shared" ref="I966:I1029" si="260">IFERROR(E966/D966,"")</f>
        <v/>
      </c>
      <c r="J966" s="175" t="str">
        <f t="shared" ref="J966:J1029" si="261">IFERROR(E966/H966,"")</f>
        <v/>
      </c>
      <c r="K966" s="161">
        <f t="shared" ref="K966:K1029" si="262">D966+E966+F966+G966</f>
        <v>0</v>
      </c>
      <c r="L966" s="174">
        <f t="shared" si="246"/>
        <v>0</v>
      </c>
      <c r="M966" s="173">
        <f t="shared" si="247"/>
        <v>0</v>
      </c>
    </row>
    <row r="967" spans="1:13" ht="21.95" hidden="1" customHeight="1">
      <c r="A967" s="169">
        <f t="shared" ref="A967:A1030" si="263">LEN(B967)</f>
        <v>7</v>
      </c>
      <c r="B967" s="170">
        <v>2130707</v>
      </c>
      <c r="C967" s="171" t="s">
        <v>989</v>
      </c>
      <c r="D967" s="172">
        <v>0</v>
      </c>
      <c r="E967" s="172">
        <v>0</v>
      </c>
      <c r="F967" s="172">
        <v>0</v>
      </c>
      <c r="G967" s="172">
        <v>0</v>
      </c>
      <c r="H967" s="172">
        <v>0</v>
      </c>
      <c r="I967" s="175" t="str">
        <f t="shared" si="260"/>
        <v/>
      </c>
      <c r="J967" s="175" t="str">
        <f t="shared" si="261"/>
        <v/>
      </c>
      <c r="K967" s="161">
        <f t="shared" si="262"/>
        <v>0</v>
      </c>
      <c r="L967" s="174">
        <f t="shared" ref="L967:L1030" si="264">D967+E967+F967+G967+H967</f>
        <v>0</v>
      </c>
      <c r="M967" s="173">
        <f t="shared" ref="M967:M1030" si="265">D967+E967+H967</f>
        <v>0</v>
      </c>
    </row>
    <row r="968" spans="1:13" ht="18" hidden="1" customHeight="1">
      <c r="A968" s="169">
        <f t="shared" si="263"/>
        <v>7</v>
      </c>
      <c r="B968" s="170">
        <v>2130799</v>
      </c>
      <c r="C968" s="171" t="s">
        <v>990</v>
      </c>
      <c r="D968" s="172">
        <v>0</v>
      </c>
      <c r="E968" s="172">
        <v>0</v>
      </c>
      <c r="F968" s="172">
        <v>0</v>
      </c>
      <c r="G968" s="172">
        <v>0</v>
      </c>
      <c r="H968" s="172">
        <v>0</v>
      </c>
      <c r="I968" s="31" t="str">
        <f t="shared" si="260"/>
        <v/>
      </c>
      <c r="J968" s="31" t="str">
        <f t="shared" si="261"/>
        <v/>
      </c>
      <c r="K968" s="161">
        <f t="shared" si="262"/>
        <v>0</v>
      </c>
      <c r="L968" s="174">
        <f t="shared" si="264"/>
        <v>0</v>
      </c>
      <c r="M968" s="173">
        <f t="shared" si="265"/>
        <v>0</v>
      </c>
    </row>
    <row r="969" spans="1:13" ht="18" customHeight="1">
      <c r="A969" s="169">
        <f t="shared" si="263"/>
        <v>5</v>
      </c>
      <c r="B969" s="170">
        <v>21308</v>
      </c>
      <c r="C969" s="171" t="s">
        <v>991</v>
      </c>
      <c r="D969" s="172">
        <v>3423</v>
      </c>
      <c r="E969" s="172">
        <v>4409</v>
      </c>
      <c r="F969" s="172">
        <v>4409</v>
      </c>
      <c r="G969" s="172">
        <v>0</v>
      </c>
      <c r="H969" s="172">
        <v>2160.0700000000002</v>
      </c>
      <c r="I969" s="51">
        <f>IFERROR(E969/D969,"")*100</f>
        <v>128.80514168857701</v>
      </c>
      <c r="J969" s="51">
        <f>IFERROR(E969/H969,"")*100</f>
        <v>204.11375557273601</v>
      </c>
      <c r="K969" s="161">
        <f t="shared" si="262"/>
        <v>12241</v>
      </c>
      <c r="L969" s="174">
        <f t="shared" si="264"/>
        <v>14401.07</v>
      </c>
      <c r="M969" s="173">
        <f t="shared" si="265"/>
        <v>9992.07</v>
      </c>
    </row>
    <row r="970" spans="1:13" ht="21.95" hidden="1" customHeight="1">
      <c r="A970" s="169">
        <f t="shared" si="263"/>
        <v>7</v>
      </c>
      <c r="B970" s="170">
        <v>2130801</v>
      </c>
      <c r="C970" s="171" t="s">
        <v>992</v>
      </c>
      <c r="D970" s="172">
        <v>0</v>
      </c>
      <c r="E970" s="172">
        <v>0</v>
      </c>
      <c r="F970" s="172">
        <v>0</v>
      </c>
      <c r="G970" s="172">
        <v>0</v>
      </c>
      <c r="H970" s="172">
        <v>0</v>
      </c>
      <c r="I970" s="175" t="str">
        <f t="shared" si="260"/>
        <v/>
      </c>
      <c r="J970" s="175" t="str">
        <f t="shared" si="261"/>
        <v/>
      </c>
      <c r="K970" s="161">
        <f t="shared" si="262"/>
        <v>0</v>
      </c>
      <c r="L970" s="174">
        <f t="shared" si="264"/>
        <v>0</v>
      </c>
      <c r="M970" s="173">
        <f t="shared" si="265"/>
        <v>0</v>
      </c>
    </row>
    <row r="971" spans="1:13" ht="18" hidden="1" customHeight="1">
      <c r="A971" s="169">
        <f t="shared" si="263"/>
        <v>7</v>
      </c>
      <c r="B971" s="170">
        <v>2130802</v>
      </c>
      <c r="C971" s="171" t="s">
        <v>993</v>
      </c>
      <c r="D971" s="172">
        <v>0</v>
      </c>
      <c r="E971" s="172">
        <v>0</v>
      </c>
      <c r="F971" s="172">
        <v>0</v>
      </c>
      <c r="G971" s="172">
        <v>0</v>
      </c>
      <c r="H971" s="172">
        <v>0</v>
      </c>
      <c r="I971" s="31" t="str">
        <f t="shared" si="260"/>
        <v/>
      </c>
      <c r="J971" s="31" t="str">
        <f t="shared" si="261"/>
        <v/>
      </c>
      <c r="K971" s="161">
        <f t="shared" si="262"/>
        <v>0</v>
      </c>
      <c r="L971" s="174">
        <f t="shared" si="264"/>
        <v>0</v>
      </c>
      <c r="M971" s="173">
        <f t="shared" si="265"/>
        <v>0</v>
      </c>
    </row>
    <row r="972" spans="1:13" ht="18" customHeight="1">
      <c r="A972" s="169">
        <f t="shared" si="263"/>
        <v>7</v>
      </c>
      <c r="B972" s="170">
        <v>2130803</v>
      </c>
      <c r="C972" s="171" t="s">
        <v>994</v>
      </c>
      <c r="D972" s="172">
        <v>2100</v>
      </c>
      <c r="E972" s="172">
        <v>2238</v>
      </c>
      <c r="F972" s="172">
        <v>2238</v>
      </c>
      <c r="G972" s="172">
        <v>0</v>
      </c>
      <c r="H972" s="172">
        <v>1540.07</v>
      </c>
      <c r="I972" s="51">
        <f t="shared" ref="I972:I973" si="266">IFERROR(E972/D972,"")*100</f>
        <v>106.571428571429</v>
      </c>
      <c r="J972" s="51">
        <f t="shared" ref="J972:J973" si="267">IFERROR(E972/H972,"")*100</f>
        <v>145.318069957859</v>
      </c>
      <c r="K972" s="161">
        <f t="shared" si="262"/>
        <v>6576</v>
      </c>
      <c r="L972" s="174">
        <f t="shared" si="264"/>
        <v>8116.07</v>
      </c>
      <c r="M972" s="173">
        <f t="shared" si="265"/>
        <v>5878.07</v>
      </c>
    </row>
    <row r="973" spans="1:13" ht="18" customHeight="1">
      <c r="A973" s="169">
        <f t="shared" si="263"/>
        <v>7</v>
      </c>
      <c r="B973" s="170">
        <v>2130804</v>
      </c>
      <c r="C973" s="171" t="s">
        <v>995</v>
      </c>
      <c r="D973" s="172">
        <v>1323</v>
      </c>
      <c r="E973" s="172">
        <v>2171</v>
      </c>
      <c r="F973" s="172">
        <v>2171</v>
      </c>
      <c r="G973" s="172">
        <v>0</v>
      </c>
      <c r="H973" s="172">
        <v>620</v>
      </c>
      <c r="I973" s="51">
        <f t="shared" si="266"/>
        <v>164.09674981103601</v>
      </c>
      <c r="J973" s="51">
        <f t="shared" si="267"/>
        <v>350.16129032258101</v>
      </c>
      <c r="K973" s="161">
        <f t="shared" si="262"/>
        <v>5665</v>
      </c>
      <c r="L973" s="174">
        <f t="shared" si="264"/>
        <v>6285</v>
      </c>
      <c r="M973" s="173">
        <f t="shared" si="265"/>
        <v>4114</v>
      </c>
    </row>
    <row r="974" spans="1:13" ht="21.95" hidden="1" customHeight="1">
      <c r="A974" s="169">
        <f t="shared" si="263"/>
        <v>7</v>
      </c>
      <c r="B974" s="170">
        <v>2130805</v>
      </c>
      <c r="C974" s="171" t="s">
        <v>996</v>
      </c>
      <c r="D974" s="172">
        <v>0</v>
      </c>
      <c r="E974" s="172">
        <v>0</v>
      </c>
      <c r="F974" s="172">
        <v>0</v>
      </c>
      <c r="G974" s="172">
        <v>0</v>
      </c>
      <c r="H974" s="172">
        <v>0</v>
      </c>
      <c r="I974" s="175" t="str">
        <f t="shared" si="260"/>
        <v/>
      </c>
      <c r="J974" s="175" t="str">
        <f t="shared" si="261"/>
        <v/>
      </c>
      <c r="K974" s="161">
        <f t="shared" si="262"/>
        <v>0</v>
      </c>
      <c r="L974" s="174">
        <f t="shared" si="264"/>
        <v>0</v>
      </c>
      <c r="M974" s="173">
        <f t="shared" si="265"/>
        <v>0</v>
      </c>
    </row>
    <row r="975" spans="1:13" ht="18" hidden="1" customHeight="1">
      <c r="A975" s="169">
        <f t="shared" si="263"/>
        <v>7</v>
      </c>
      <c r="B975" s="170">
        <v>2130899</v>
      </c>
      <c r="C975" s="171" t="s">
        <v>997</v>
      </c>
      <c r="D975" s="172">
        <v>0</v>
      </c>
      <c r="E975" s="172">
        <v>0</v>
      </c>
      <c r="F975" s="172">
        <v>0</v>
      </c>
      <c r="G975" s="172">
        <v>0</v>
      </c>
      <c r="H975" s="172">
        <v>0</v>
      </c>
      <c r="I975" s="31" t="str">
        <f t="shared" si="260"/>
        <v/>
      </c>
      <c r="J975" s="31" t="str">
        <f t="shared" si="261"/>
        <v/>
      </c>
      <c r="K975" s="161">
        <f t="shared" si="262"/>
        <v>0</v>
      </c>
      <c r="L975" s="174">
        <f t="shared" si="264"/>
        <v>0</v>
      </c>
      <c r="M975" s="173">
        <f t="shared" si="265"/>
        <v>0</v>
      </c>
    </row>
    <row r="976" spans="1:13" ht="21.95" hidden="1" customHeight="1">
      <c r="A976" s="169">
        <f t="shared" si="263"/>
        <v>5</v>
      </c>
      <c r="B976" s="170">
        <v>21309</v>
      </c>
      <c r="C976" s="171" t="s">
        <v>998</v>
      </c>
      <c r="D976" s="172">
        <v>0</v>
      </c>
      <c r="E976" s="172">
        <v>0</v>
      </c>
      <c r="F976" s="172">
        <v>0</v>
      </c>
      <c r="G976" s="172">
        <v>0</v>
      </c>
      <c r="H976" s="172">
        <v>0</v>
      </c>
      <c r="I976" s="175" t="str">
        <f t="shared" si="260"/>
        <v/>
      </c>
      <c r="J976" s="175" t="str">
        <f t="shared" si="261"/>
        <v/>
      </c>
      <c r="K976" s="161">
        <f t="shared" si="262"/>
        <v>0</v>
      </c>
      <c r="L976" s="174">
        <f t="shared" si="264"/>
        <v>0</v>
      </c>
      <c r="M976" s="173">
        <f t="shared" si="265"/>
        <v>0</v>
      </c>
    </row>
    <row r="977" spans="1:13" ht="21.95" hidden="1" customHeight="1">
      <c r="A977" s="169">
        <f t="shared" si="263"/>
        <v>7</v>
      </c>
      <c r="B977" s="170">
        <v>2130901</v>
      </c>
      <c r="C977" s="171" t="s">
        <v>999</v>
      </c>
      <c r="D977" s="172">
        <v>0</v>
      </c>
      <c r="E977" s="172">
        <v>0</v>
      </c>
      <c r="F977" s="172">
        <v>0</v>
      </c>
      <c r="G977" s="172">
        <v>0</v>
      </c>
      <c r="H977" s="172">
        <v>0</v>
      </c>
      <c r="I977" s="175" t="str">
        <f t="shared" si="260"/>
        <v/>
      </c>
      <c r="J977" s="175" t="str">
        <f t="shared" si="261"/>
        <v/>
      </c>
      <c r="K977" s="161">
        <f t="shared" si="262"/>
        <v>0</v>
      </c>
      <c r="L977" s="174">
        <f t="shared" si="264"/>
        <v>0</v>
      </c>
      <c r="M977" s="173">
        <f t="shared" si="265"/>
        <v>0</v>
      </c>
    </row>
    <row r="978" spans="1:13" ht="21.95" hidden="1" customHeight="1">
      <c r="A978" s="169">
        <f t="shared" si="263"/>
        <v>7</v>
      </c>
      <c r="B978" s="170">
        <v>2130999</v>
      </c>
      <c r="C978" s="171" t="s">
        <v>1000</v>
      </c>
      <c r="D978" s="172">
        <v>0</v>
      </c>
      <c r="E978" s="172">
        <v>0</v>
      </c>
      <c r="F978" s="172">
        <v>0</v>
      </c>
      <c r="G978" s="172">
        <v>0</v>
      </c>
      <c r="H978" s="172">
        <v>0</v>
      </c>
      <c r="I978" s="175" t="str">
        <f t="shared" si="260"/>
        <v/>
      </c>
      <c r="J978" s="175" t="str">
        <f t="shared" si="261"/>
        <v/>
      </c>
      <c r="K978" s="161">
        <f t="shared" si="262"/>
        <v>0</v>
      </c>
      <c r="L978" s="174">
        <f t="shared" si="264"/>
        <v>0</v>
      </c>
      <c r="M978" s="173">
        <f t="shared" si="265"/>
        <v>0</v>
      </c>
    </row>
    <row r="979" spans="1:13" ht="18" hidden="1" customHeight="1">
      <c r="A979" s="169">
        <f t="shared" si="263"/>
        <v>5</v>
      </c>
      <c r="B979" s="170">
        <v>21399</v>
      </c>
      <c r="C979" s="171" t="s">
        <v>1001</v>
      </c>
      <c r="D979" s="172">
        <v>0</v>
      </c>
      <c r="E979" s="172">
        <v>0</v>
      </c>
      <c r="F979" s="172">
        <v>0</v>
      </c>
      <c r="G979" s="172">
        <v>0</v>
      </c>
      <c r="H979" s="172">
        <v>107.19</v>
      </c>
      <c r="I979" s="31" t="str">
        <f t="shared" si="260"/>
        <v/>
      </c>
      <c r="J979" s="31">
        <f t="shared" si="261"/>
        <v>0</v>
      </c>
      <c r="K979" s="161">
        <f t="shared" si="262"/>
        <v>0</v>
      </c>
      <c r="L979" s="174">
        <f t="shared" si="264"/>
        <v>107.19</v>
      </c>
      <c r="M979" s="173">
        <f t="shared" si="265"/>
        <v>107.19</v>
      </c>
    </row>
    <row r="980" spans="1:13" ht="21.95" hidden="1" customHeight="1">
      <c r="A980" s="169">
        <f t="shared" si="263"/>
        <v>7</v>
      </c>
      <c r="B980" s="170">
        <v>2139901</v>
      </c>
      <c r="C980" s="171" t="s">
        <v>1002</v>
      </c>
      <c r="D980" s="172">
        <v>0</v>
      </c>
      <c r="E980" s="172">
        <v>0</v>
      </c>
      <c r="F980" s="172">
        <v>0</v>
      </c>
      <c r="G980" s="172">
        <v>0</v>
      </c>
      <c r="H980" s="172">
        <v>0</v>
      </c>
      <c r="I980" s="175" t="str">
        <f t="shared" si="260"/>
        <v/>
      </c>
      <c r="J980" s="175" t="str">
        <f t="shared" si="261"/>
        <v/>
      </c>
      <c r="K980" s="161">
        <f t="shared" si="262"/>
        <v>0</v>
      </c>
      <c r="L980" s="174">
        <f t="shared" si="264"/>
        <v>0</v>
      </c>
      <c r="M980" s="173">
        <f t="shared" si="265"/>
        <v>0</v>
      </c>
    </row>
    <row r="981" spans="1:13" ht="18" hidden="1" customHeight="1">
      <c r="A981" s="169">
        <f t="shared" si="263"/>
        <v>7</v>
      </c>
      <c r="B981" s="170">
        <v>2139999</v>
      </c>
      <c r="C981" s="171" t="s">
        <v>1003</v>
      </c>
      <c r="D981" s="172">
        <v>0</v>
      </c>
      <c r="E981" s="172">
        <v>0</v>
      </c>
      <c r="F981" s="172">
        <v>0</v>
      </c>
      <c r="G981" s="172">
        <v>0</v>
      </c>
      <c r="H981" s="172">
        <v>107.19</v>
      </c>
      <c r="I981" s="31" t="str">
        <f t="shared" si="260"/>
        <v/>
      </c>
      <c r="J981" s="31">
        <f t="shared" si="261"/>
        <v>0</v>
      </c>
      <c r="K981" s="161">
        <f t="shared" si="262"/>
        <v>0</v>
      </c>
      <c r="L981" s="174">
        <f t="shared" si="264"/>
        <v>107.19</v>
      </c>
      <c r="M981" s="173">
        <f t="shared" si="265"/>
        <v>107.19</v>
      </c>
    </row>
    <row r="982" spans="1:13" ht="18" customHeight="1">
      <c r="A982" s="169">
        <f t="shared" si="263"/>
        <v>3</v>
      </c>
      <c r="B982" s="170">
        <v>214</v>
      </c>
      <c r="C982" s="171" t="s">
        <v>1004</v>
      </c>
      <c r="D982" s="172">
        <v>70305</v>
      </c>
      <c r="E982" s="172">
        <v>38151</v>
      </c>
      <c r="F982" s="172">
        <v>37834.515574999998</v>
      </c>
      <c r="G982" s="172">
        <v>316.48442499999999</v>
      </c>
      <c r="H982" s="172">
        <v>56916.3</v>
      </c>
      <c r="I982" s="51">
        <f t="shared" ref="I982:I986" si="268">IFERROR(E982/D982,"")*100</f>
        <v>54.264988265414999</v>
      </c>
      <c r="J982" s="51">
        <f t="shared" ref="J982:J986" si="269">IFERROR(E982/H982,"")*100</f>
        <v>67.030007221130006</v>
      </c>
      <c r="K982" s="161">
        <f t="shared" si="262"/>
        <v>146607</v>
      </c>
      <c r="L982" s="174">
        <f t="shared" si="264"/>
        <v>203523.3</v>
      </c>
      <c r="M982" s="173">
        <f t="shared" si="265"/>
        <v>165372.29999999999</v>
      </c>
    </row>
    <row r="983" spans="1:13" ht="18" customHeight="1">
      <c r="A983" s="169">
        <f t="shared" si="263"/>
        <v>5</v>
      </c>
      <c r="B983" s="170">
        <v>21401</v>
      </c>
      <c r="C983" s="171" t="s">
        <v>1005</v>
      </c>
      <c r="D983" s="172">
        <v>34365</v>
      </c>
      <c r="E983" s="172">
        <v>13246</v>
      </c>
      <c r="F983" s="172">
        <v>13138.108335000001</v>
      </c>
      <c r="G983" s="172">
        <v>107.891665</v>
      </c>
      <c r="H983" s="172">
        <v>28750.3</v>
      </c>
      <c r="I983" s="51">
        <f t="shared" si="268"/>
        <v>38.545031281827399</v>
      </c>
      <c r="J983" s="51">
        <f t="shared" si="269"/>
        <v>46.072562721084701</v>
      </c>
      <c r="K983" s="161">
        <f t="shared" si="262"/>
        <v>60857</v>
      </c>
      <c r="L983" s="174">
        <f t="shared" si="264"/>
        <v>89607.3</v>
      </c>
      <c r="M983" s="173">
        <f t="shared" si="265"/>
        <v>76361.3</v>
      </c>
    </row>
    <row r="984" spans="1:13" ht="18" customHeight="1">
      <c r="A984" s="169">
        <f t="shared" si="263"/>
        <v>7</v>
      </c>
      <c r="B984" s="170">
        <v>2140101</v>
      </c>
      <c r="C984" s="171" t="s">
        <v>254</v>
      </c>
      <c r="D984" s="172">
        <v>324</v>
      </c>
      <c r="E984" s="172">
        <v>191</v>
      </c>
      <c r="F984" s="172">
        <v>191</v>
      </c>
      <c r="G984" s="172">
        <v>0</v>
      </c>
      <c r="H984" s="172">
        <v>212.83</v>
      </c>
      <c r="I984" s="51">
        <f t="shared" si="268"/>
        <v>58.950617283950599</v>
      </c>
      <c r="J984" s="51">
        <f t="shared" si="269"/>
        <v>89.742987360804406</v>
      </c>
      <c r="K984" s="161">
        <f t="shared" si="262"/>
        <v>706</v>
      </c>
      <c r="L984" s="174">
        <f t="shared" si="264"/>
        <v>918.83</v>
      </c>
      <c r="M984" s="173">
        <f t="shared" si="265"/>
        <v>727.83</v>
      </c>
    </row>
    <row r="985" spans="1:13" ht="18" customHeight="1">
      <c r="A985" s="169">
        <f t="shared" si="263"/>
        <v>7</v>
      </c>
      <c r="B985" s="170">
        <v>2140102</v>
      </c>
      <c r="C985" s="171" t="s">
        <v>255</v>
      </c>
      <c r="D985" s="172">
        <v>0</v>
      </c>
      <c r="E985" s="172">
        <v>128</v>
      </c>
      <c r="F985" s="172">
        <v>128</v>
      </c>
      <c r="G985" s="172">
        <v>0</v>
      </c>
      <c r="H985" s="172">
        <v>121.93</v>
      </c>
      <c r="I985" s="51"/>
      <c r="J985" s="51">
        <f t="shared" si="269"/>
        <v>104.97826621832201</v>
      </c>
      <c r="K985" s="161">
        <f t="shared" si="262"/>
        <v>256</v>
      </c>
      <c r="L985" s="174">
        <f t="shared" si="264"/>
        <v>377.93</v>
      </c>
      <c r="M985" s="173">
        <f t="shared" si="265"/>
        <v>249.93</v>
      </c>
    </row>
    <row r="986" spans="1:13" ht="18" customHeight="1">
      <c r="A986" s="169">
        <f t="shared" si="263"/>
        <v>7</v>
      </c>
      <c r="B986" s="170">
        <v>2140103</v>
      </c>
      <c r="C986" s="171" t="s">
        <v>271</v>
      </c>
      <c r="D986" s="172">
        <v>90</v>
      </c>
      <c r="E986" s="172">
        <v>85</v>
      </c>
      <c r="F986" s="172">
        <v>85</v>
      </c>
      <c r="G986" s="172">
        <v>0</v>
      </c>
      <c r="H986" s="172">
        <v>113.63</v>
      </c>
      <c r="I986" s="51">
        <f t="shared" si="268"/>
        <v>94.4444444444444</v>
      </c>
      <c r="J986" s="51">
        <f t="shared" si="269"/>
        <v>74.804189034585903</v>
      </c>
      <c r="K986" s="161">
        <f t="shared" si="262"/>
        <v>260</v>
      </c>
      <c r="L986" s="174">
        <f t="shared" si="264"/>
        <v>373.63</v>
      </c>
      <c r="M986" s="173">
        <f t="shared" si="265"/>
        <v>288.63</v>
      </c>
    </row>
    <row r="987" spans="1:13" ht="18" hidden="1" customHeight="1">
      <c r="A987" s="169">
        <f t="shared" si="263"/>
        <v>7</v>
      </c>
      <c r="B987" s="170">
        <v>2140104</v>
      </c>
      <c r="C987" s="171" t="s">
        <v>1006</v>
      </c>
      <c r="D987" s="172">
        <v>22273</v>
      </c>
      <c r="E987" s="172">
        <v>0</v>
      </c>
      <c r="F987" s="172">
        <v>0</v>
      </c>
      <c r="G987" s="172">
        <v>0</v>
      </c>
      <c r="H987" s="172">
        <v>19987</v>
      </c>
      <c r="I987" s="31">
        <f t="shared" si="260"/>
        <v>0</v>
      </c>
      <c r="J987" s="31">
        <f t="shared" si="261"/>
        <v>0</v>
      </c>
      <c r="K987" s="161">
        <f t="shared" si="262"/>
        <v>22273</v>
      </c>
      <c r="L987" s="174">
        <f t="shared" si="264"/>
        <v>42260</v>
      </c>
      <c r="M987" s="173">
        <f t="shared" si="265"/>
        <v>42260</v>
      </c>
    </row>
    <row r="988" spans="1:13" ht="18" customHeight="1">
      <c r="A988" s="169">
        <f t="shared" si="263"/>
        <v>7</v>
      </c>
      <c r="B988" s="170">
        <v>2140106</v>
      </c>
      <c r="C988" s="171" t="s">
        <v>1007</v>
      </c>
      <c r="D988" s="172">
        <v>6705</v>
      </c>
      <c r="E988" s="172">
        <v>4740</v>
      </c>
      <c r="F988" s="172">
        <v>4675.0217000000002</v>
      </c>
      <c r="G988" s="172">
        <v>64.978300000000004</v>
      </c>
      <c r="H988" s="172">
        <v>6762.21</v>
      </c>
      <c r="I988" s="51">
        <f>IFERROR(E988/D988,"")*100</f>
        <v>70.693512304250604</v>
      </c>
      <c r="J988" s="51">
        <f>IFERROR(E988/H988,"")*100</f>
        <v>70.095427382468202</v>
      </c>
      <c r="K988" s="161">
        <f t="shared" si="262"/>
        <v>16185</v>
      </c>
      <c r="L988" s="174">
        <f t="shared" si="264"/>
        <v>22947.21</v>
      </c>
      <c r="M988" s="173">
        <f t="shared" si="265"/>
        <v>18207.21</v>
      </c>
    </row>
    <row r="989" spans="1:13" ht="21.95" hidden="1" customHeight="1">
      <c r="A989" s="169">
        <f t="shared" si="263"/>
        <v>7</v>
      </c>
      <c r="B989" s="170">
        <v>2140109</v>
      </c>
      <c r="C989" s="171" t="s">
        <v>1008</v>
      </c>
      <c r="D989" s="172">
        <v>0</v>
      </c>
      <c r="E989" s="172">
        <v>0</v>
      </c>
      <c r="F989" s="172">
        <v>0</v>
      </c>
      <c r="G989" s="172">
        <v>0</v>
      </c>
      <c r="H989" s="172">
        <v>0</v>
      </c>
      <c r="I989" s="175" t="str">
        <f t="shared" si="260"/>
        <v/>
      </c>
      <c r="J989" s="175" t="str">
        <f t="shared" si="261"/>
        <v/>
      </c>
      <c r="K989" s="161">
        <f t="shared" si="262"/>
        <v>0</v>
      </c>
      <c r="L989" s="174">
        <f t="shared" si="264"/>
        <v>0</v>
      </c>
      <c r="M989" s="173">
        <f t="shared" si="265"/>
        <v>0</v>
      </c>
    </row>
    <row r="990" spans="1:13" ht="18" hidden="1" customHeight="1">
      <c r="A990" s="169">
        <f t="shared" si="263"/>
        <v>7</v>
      </c>
      <c r="B990" s="170">
        <v>2140110</v>
      </c>
      <c r="C990" s="171" t="s">
        <v>1009</v>
      </c>
      <c r="D990" s="172">
        <v>0</v>
      </c>
      <c r="E990" s="172">
        <v>0</v>
      </c>
      <c r="F990" s="172">
        <v>0</v>
      </c>
      <c r="G990" s="172">
        <v>0</v>
      </c>
      <c r="H990" s="172">
        <v>0</v>
      </c>
      <c r="I990" s="31" t="str">
        <f t="shared" si="260"/>
        <v/>
      </c>
      <c r="J990" s="31" t="str">
        <f t="shared" si="261"/>
        <v/>
      </c>
      <c r="K990" s="161">
        <f t="shared" si="262"/>
        <v>0</v>
      </c>
      <c r="L990" s="174">
        <f t="shared" si="264"/>
        <v>0</v>
      </c>
      <c r="M990" s="173">
        <f t="shared" si="265"/>
        <v>0</v>
      </c>
    </row>
    <row r="991" spans="1:13" ht="21.95" hidden="1" customHeight="1">
      <c r="A991" s="169">
        <f t="shared" si="263"/>
        <v>7</v>
      </c>
      <c r="B991" s="170">
        <v>2140111</v>
      </c>
      <c r="C991" s="171" t="s">
        <v>1010</v>
      </c>
      <c r="D991" s="172">
        <v>0</v>
      </c>
      <c r="E991" s="172">
        <v>0</v>
      </c>
      <c r="F991" s="172">
        <v>0</v>
      </c>
      <c r="G991" s="172">
        <v>0</v>
      </c>
      <c r="H991" s="172">
        <v>0</v>
      </c>
      <c r="I991" s="175" t="str">
        <f t="shared" si="260"/>
        <v/>
      </c>
      <c r="J991" s="175" t="str">
        <f t="shared" si="261"/>
        <v/>
      </c>
      <c r="K991" s="161">
        <f t="shared" si="262"/>
        <v>0</v>
      </c>
      <c r="L991" s="174">
        <f t="shared" si="264"/>
        <v>0</v>
      </c>
      <c r="M991" s="173">
        <f t="shared" si="265"/>
        <v>0</v>
      </c>
    </row>
    <row r="992" spans="1:13" ht="18" customHeight="1">
      <c r="A992" s="169">
        <f t="shared" si="263"/>
        <v>7</v>
      </c>
      <c r="B992" s="170">
        <v>2140112</v>
      </c>
      <c r="C992" s="171" t="s">
        <v>1011</v>
      </c>
      <c r="D992" s="172">
        <v>633</v>
      </c>
      <c r="E992" s="172">
        <v>964</v>
      </c>
      <c r="F992" s="172">
        <v>964</v>
      </c>
      <c r="G992" s="172">
        <v>0</v>
      </c>
      <c r="H992" s="172">
        <v>612.16</v>
      </c>
      <c r="I992" s="51">
        <f>IFERROR(E992/D992,"")*100</f>
        <v>152.290679304897</v>
      </c>
      <c r="J992" s="51">
        <f>IFERROR(E992/H992,"")*100</f>
        <v>157.475169890225</v>
      </c>
      <c r="K992" s="161">
        <f t="shared" si="262"/>
        <v>2561</v>
      </c>
      <c r="L992" s="174">
        <f t="shared" si="264"/>
        <v>3173.16</v>
      </c>
      <c r="M992" s="173">
        <f t="shared" si="265"/>
        <v>2209.16</v>
      </c>
    </row>
    <row r="993" spans="1:13" ht="21.95" hidden="1" customHeight="1">
      <c r="A993" s="169">
        <f t="shared" si="263"/>
        <v>7</v>
      </c>
      <c r="B993" s="170">
        <v>2140114</v>
      </c>
      <c r="C993" s="171" t="s">
        <v>1012</v>
      </c>
      <c r="D993" s="172">
        <v>0</v>
      </c>
      <c r="E993" s="172">
        <v>0</v>
      </c>
      <c r="F993" s="172">
        <v>0</v>
      </c>
      <c r="G993" s="172">
        <v>0</v>
      </c>
      <c r="H993" s="172">
        <v>0</v>
      </c>
      <c r="I993" s="175" t="str">
        <f t="shared" si="260"/>
        <v/>
      </c>
      <c r="J993" s="175" t="str">
        <f t="shared" si="261"/>
        <v/>
      </c>
      <c r="K993" s="161">
        <f t="shared" si="262"/>
        <v>0</v>
      </c>
      <c r="L993" s="174">
        <f t="shared" si="264"/>
        <v>0</v>
      </c>
      <c r="M993" s="173">
        <f t="shared" si="265"/>
        <v>0</v>
      </c>
    </row>
    <row r="994" spans="1:13" ht="21.95" hidden="1" customHeight="1">
      <c r="A994" s="169">
        <f t="shared" si="263"/>
        <v>7</v>
      </c>
      <c r="B994" s="170">
        <v>2140122</v>
      </c>
      <c r="C994" s="171" t="s">
        <v>1013</v>
      </c>
      <c r="D994" s="172">
        <v>0</v>
      </c>
      <c r="E994" s="172">
        <v>0</v>
      </c>
      <c r="F994" s="172">
        <v>0</v>
      </c>
      <c r="G994" s="172">
        <v>0</v>
      </c>
      <c r="H994" s="172">
        <v>0</v>
      </c>
      <c r="I994" s="175" t="str">
        <f t="shared" si="260"/>
        <v/>
      </c>
      <c r="J994" s="175" t="str">
        <f t="shared" si="261"/>
        <v/>
      </c>
      <c r="K994" s="161">
        <f t="shared" si="262"/>
        <v>0</v>
      </c>
      <c r="L994" s="174">
        <f t="shared" si="264"/>
        <v>0</v>
      </c>
      <c r="M994" s="173">
        <f t="shared" si="265"/>
        <v>0</v>
      </c>
    </row>
    <row r="995" spans="1:13" ht="21.95" customHeight="1">
      <c r="A995" s="169">
        <f t="shared" si="263"/>
        <v>7</v>
      </c>
      <c r="B995" s="170">
        <v>2140123</v>
      </c>
      <c r="C995" s="171" t="s">
        <v>1014</v>
      </c>
      <c r="D995" s="172">
        <v>0</v>
      </c>
      <c r="E995" s="172">
        <v>12</v>
      </c>
      <c r="F995" s="172">
        <v>0</v>
      </c>
      <c r="G995" s="172">
        <v>11.763764999999999</v>
      </c>
      <c r="H995" s="172">
        <v>0</v>
      </c>
      <c r="I995" s="51"/>
      <c r="J995" s="51"/>
      <c r="K995" s="161">
        <f t="shared" si="262"/>
        <v>23.763764999999999</v>
      </c>
      <c r="L995" s="174">
        <f t="shared" si="264"/>
        <v>23.763764999999999</v>
      </c>
      <c r="M995" s="173">
        <f t="shared" si="265"/>
        <v>12</v>
      </c>
    </row>
    <row r="996" spans="1:13" ht="21.95" hidden="1" customHeight="1">
      <c r="A996" s="169">
        <f t="shared" si="263"/>
        <v>7</v>
      </c>
      <c r="B996" s="170">
        <v>2140127</v>
      </c>
      <c r="C996" s="171" t="s">
        <v>1015</v>
      </c>
      <c r="D996" s="172">
        <v>0</v>
      </c>
      <c r="E996" s="172">
        <v>0</v>
      </c>
      <c r="F996" s="172">
        <v>0</v>
      </c>
      <c r="G996" s="172">
        <v>0</v>
      </c>
      <c r="H996" s="172">
        <v>0</v>
      </c>
      <c r="I996" s="175" t="str">
        <f t="shared" si="260"/>
        <v/>
      </c>
      <c r="J996" s="175" t="str">
        <f t="shared" si="261"/>
        <v/>
      </c>
      <c r="K996" s="161">
        <f t="shared" si="262"/>
        <v>0</v>
      </c>
      <c r="L996" s="174">
        <f t="shared" si="264"/>
        <v>0</v>
      </c>
      <c r="M996" s="173">
        <f t="shared" si="265"/>
        <v>0</v>
      </c>
    </row>
    <row r="997" spans="1:13" ht="18" customHeight="1">
      <c r="A997" s="169">
        <f t="shared" si="263"/>
        <v>7</v>
      </c>
      <c r="B997" s="170">
        <v>2140128</v>
      </c>
      <c r="C997" s="171" t="s">
        <v>1016</v>
      </c>
      <c r="D997" s="172">
        <v>0</v>
      </c>
      <c r="E997" s="172">
        <v>5</v>
      </c>
      <c r="F997" s="172">
        <v>0</v>
      </c>
      <c r="G997" s="172">
        <v>5.3280000000000003</v>
      </c>
      <c r="H997" s="172">
        <v>19.5</v>
      </c>
      <c r="I997" s="51"/>
      <c r="J997" s="51">
        <f t="shared" ref="J997:J1002" si="270">IFERROR(E997/H997,"")*100</f>
        <v>25.6410256410256</v>
      </c>
      <c r="K997" s="161">
        <f t="shared" si="262"/>
        <v>10.327999999999999</v>
      </c>
      <c r="L997" s="174">
        <f t="shared" si="264"/>
        <v>29.827999999999999</v>
      </c>
      <c r="M997" s="173">
        <f t="shared" si="265"/>
        <v>24.5</v>
      </c>
    </row>
    <row r="998" spans="1:13" ht="21.95" hidden="1" customHeight="1">
      <c r="A998" s="169">
        <f t="shared" si="263"/>
        <v>7</v>
      </c>
      <c r="B998" s="170">
        <v>2140129</v>
      </c>
      <c r="C998" s="171" t="s">
        <v>1017</v>
      </c>
      <c r="D998" s="172">
        <v>0</v>
      </c>
      <c r="E998" s="172">
        <v>0</v>
      </c>
      <c r="F998" s="172">
        <v>0</v>
      </c>
      <c r="G998" s="172">
        <v>0</v>
      </c>
      <c r="H998" s="172">
        <v>0</v>
      </c>
      <c r="I998" s="175" t="str">
        <f t="shared" si="260"/>
        <v/>
      </c>
      <c r="J998" s="175" t="str">
        <f t="shared" si="261"/>
        <v/>
      </c>
      <c r="K998" s="161">
        <f t="shared" si="262"/>
        <v>0</v>
      </c>
      <c r="L998" s="174">
        <f t="shared" si="264"/>
        <v>0</v>
      </c>
      <c r="M998" s="173">
        <f t="shared" si="265"/>
        <v>0</v>
      </c>
    </row>
    <row r="999" spans="1:13" ht="21.95" hidden="1" customHeight="1">
      <c r="A999" s="169">
        <f t="shared" si="263"/>
        <v>7</v>
      </c>
      <c r="B999" s="170">
        <v>2140130</v>
      </c>
      <c r="C999" s="171" t="s">
        <v>1018</v>
      </c>
      <c r="D999" s="172">
        <v>0</v>
      </c>
      <c r="E999" s="172">
        <v>0</v>
      </c>
      <c r="F999" s="172">
        <v>0</v>
      </c>
      <c r="G999" s="172">
        <v>0</v>
      </c>
      <c r="H999" s="172">
        <v>0</v>
      </c>
      <c r="I999" s="175" t="str">
        <f t="shared" si="260"/>
        <v/>
      </c>
      <c r="J999" s="175" t="str">
        <f t="shared" si="261"/>
        <v/>
      </c>
      <c r="K999" s="161">
        <f t="shared" si="262"/>
        <v>0</v>
      </c>
      <c r="L999" s="174">
        <f t="shared" si="264"/>
        <v>0</v>
      </c>
      <c r="M999" s="173">
        <f t="shared" si="265"/>
        <v>0</v>
      </c>
    </row>
    <row r="1000" spans="1:13" ht="18" customHeight="1">
      <c r="A1000" s="169">
        <f t="shared" si="263"/>
        <v>7</v>
      </c>
      <c r="B1000" s="170">
        <v>2140131</v>
      </c>
      <c r="C1000" s="171" t="s">
        <v>1019</v>
      </c>
      <c r="D1000" s="172">
        <v>0</v>
      </c>
      <c r="E1000" s="172">
        <v>105</v>
      </c>
      <c r="F1000" s="172">
        <v>79.178399999999996</v>
      </c>
      <c r="G1000" s="172">
        <v>25.8216</v>
      </c>
      <c r="H1000" s="172">
        <v>70</v>
      </c>
      <c r="I1000" s="51"/>
      <c r="J1000" s="51">
        <f t="shared" si="270"/>
        <v>150</v>
      </c>
      <c r="K1000" s="161">
        <f t="shared" si="262"/>
        <v>210</v>
      </c>
      <c r="L1000" s="174">
        <f t="shared" si="264"/>
        <v>280</v>
      </c>
      <c r="M1000" s="173">
        <f t="shared" si="265"/>
        <v>175</v>
      </c>
    </row>
    <row r="1001" spans="1:13" ht="21.95" hidden="1" customHeight="1">
      <c r="A1001" s="169">
        <f t="shared" si="263"/>
        <v>7</v>
      </c>
      <c r="B1001" s="170">
        <v>2140133</v>
      </c>
      <c r="C1001" s="171" t="s">
        <v>1020</v>
      </c>
      <c r="D1001" s="172">
        <v>0</v>
      </c>
      <c r="E1001" s="172">
        <v>0</v>
      </c>
      <c r="F1001" s="172">
        <v>0</v>
      </c>
      <c r="G1001" s="172">
        <v>0</v>
      </c>
      <c r="H1001" s="172">
        <v>0</v>
      </c>
      <c r="I1001" s="175" t="str">
        <f t="shared" si="260"/>
        <v/>
      </c>
      <c r="J1001" s="175" t="str">
        <f t="shared" si="261"/>
        <v/>
      </c>
      <c r="K1001" s="161">
        <f t="shared" si="262"/>
        <v>0</v>
      </c>
      <c r="L1001" s="174">
        <f t="shared" si="264"/>
        <v>0</v>
      </c>
      <c r="M1001" s="173">
        <f t="shared" si="265"/>
        <v>0</v>
      </c>
    </row>
    <row r="1002" spans="1:13" ht="18" customHeight="1">
      <c r="A1002" s="169">
        <f t="shared" si="263"/>
        <v>7</v>
      </c>
      <c r="B1002" s="170">
        <v>2140136</v>
      </c>
      <c r="C1002" s="171" t="s">
        <v>1021</v>
      </c>
      <c r="D1002" s="172">
        <v>177</v>
      </c>
      <c r="E1002" s="172">
        <v>107</v>
      </c>
      <c r="F1002" s="172">
        <v>107</v>
      </c>
      <c r="G1002" s="172">
        <v>0</v>
      </c>
      <c r="H1002" s="172">
        <v>117.48</v>
      </c>
      <c r="I1002" s="51">
        <f>IFERROR(E1002/D1002,"")*100</f>
        <v>60.451977401129902</v>
      </c>
      <c r="J1002" s="51">
        <f t="shared" si="270"/>
        <v>91.079332652366404</v>
      </c>
      <c r="K1002" s="161">
        <f t="shared" si="262"/>
        <v>391</v>
      </c>
      <c r="L1002" s="174">
        <f t="shared" si="264"/>
        <v>508.48</v>
      </c>
      <c r="M1002" s="173">
        <f t="shared" si="265"/>
        <v>401.48</v>
      </c>
    </row>
    <row r="1003" spans="1:13" ht="21.95" hidden="1" customHeight="1">
      <c r="A1003" s="169">
        <f t="shared" si="263"/>
        <v>7</v>
      </c>
      <c r="B1003" s="170">
        <v>2140138</v>
      </c>
      <c r="C1003" s="171" t="s">
        <v>1022</v>
      </c>
      <c r="D1003" s="172">
        <v>0</v>
      </c>
      <c r="E1003" s="172">
        <v>0</v>
      </c>
      <c r="F1003" s="172">
        <v>0</v>
      </c>
      <c r="G1003" s="172">
        <v>0</v>
      </c>
      <c r="H1003" s="172">
        <v>0</v>
      </c>
      <c r="I1003" s="175" t="str">
        <f t="shared" si="260"/>
        <v/>
      </c>
      <c r="J1003" s="175" t="str">
        <f t="shared" si="261"/>
        <v/>
      </c>
      <c r="K1003" s="161">
        <f t="shared" si="262"/>
        <v>0</v>
      </c>
      <c r="L1003" s="174">
        <f t="shared" si="264"/>
        <v>0</v>
      </c>
      <c r="M1003" s="173">
        <f t="shared" si="265"/>
        <v>0</v>
      </c>
    </row>
    <row r="1004" spans="1:13" ht="21.95" hidden="1" customHeight="1">
      <c r="A1004" s="169">
        <f t="shared" si="263"/>
        <v>7</v>
      </c>
      <c r="B1004" s="170">
        <v>2140139</v>
      </c>
      <c r="C1004" s="171" t="s">
        <v>1023</v>
      </c>
      <c r="D1004" s="172">
        <v>0</v>
      </c>
      <c r="E1004" s="172">
        <v>0</v>
      </c>
      <c r="F1004" s="172">
        <v>0</v>
      </c>
      <c r="G1004" s="172">
        <v>0</v>
      </c>
      <c r="H1004" s="172">
        <v>0</v>
      </c>
      <c r="I1004" s="175" t="str">
        <f t="shared" si="260"/>
        <v/>
      </c>
      <c r="J1004" s="175" t="str">
        <f t="shared" si="261"/>
        <v/>
      </c>
      <c r="K1004" s="161">
        <f t="shared" si="262"/>
        <v>0</v>
      </c>
      <c r="L1004" s="174">
        <f t="shared" si="264"/>
        <v>0</v>
      </c>
      <c r="M1004" s="173">
        <f t="shared" si="265"/>
        <v>0</v>
      </c>
    </row>
    <row r="1005" spans="1:13" ht="18" customHeight="1">
      <c r="A1005" s="169">
        <f t="shared" si="263"/>
        <v>7</v>
      </c>
      <c r="B1005" s="170">
        <v>2140199</v>
      </c>
      <c r="C1005" s="171" t="s">
        <v>1024</v>
      </c>
      <c r="D1005" s="172">
        <v>4163</v>
      </c>
      <c r="E1005" s="172">
        <v>6909</v>
      </c>
      <c r="F1005" s="172">
        <v>6909</v>
      </c>
      <c r="G1005" s="172">
        <v>0</v>
      </c>
      <c r="H1005" s="172">
        <v>733.56</v>
      </c>
      <c r="I1005" s="51">
        <f>IFERROR(E1005/D1005,"")*100</f>
        <v>165.96204660100901</v>
      </c>
      <c r="J1005" s="51">
        <f>IFERROR(E1005/H1005,"")*100</f>
        <v>941.84524783248798</v>
      </c>
      <c r="K1005" s="161">
        <f t="shared" si="262"/>
        <v>17981</v>
      </c>
      <c r="L1005" s="174">
        <f t="shared" si="264"/>
        <v>18714.560000000001</v>
      </c>
      <c r="M1005" s="173">
        <f t="shared" si="265"/>
        <v>11805.56</v>
      </c>
    </row>
    <row r="1006" spans="1:13" ht="21.95" hidden="1" customHeight="1">
      <c r="A1006" s="169">
        <f t="shared" si="263"/>
        <v>5</v>
      </c>
      <c r="B1006" s="170">
        <v>21402</v>
      </c>
      <c r="C1006" s="171" t="s">
        <v>1025</v>
      </c>
      <c r="D1006" s="172">
        <v>0</v>
      </c>
      <c r="E1006" s="172">
        <v>0</v>
      </c>
      <c r="F1006" s="172">
        <v>0</v>
      </c>
      <c r="G1006" s="172">
        <v>0</v>
      </c>
      <c r="H1006" s="172">
        <v>0</v>
      </c>
      <c r="I1006" s="175" t="str">
        <f t="shared" si="260"/>
        <v/>
      </c>
      <c r="J1006" s="175" t="str">
        <f t="shared" si="261"/>
        <v/>
      </c>
      <c r="K1006" s="161">
        <f t="shared" si="262"/>
        <v>0</v>
      </c>
      <c r="L1006" s="174">
        <f t="shared" si="264"/>
        <v>0</v>
      </c>
      <c r="M1006" s="173">
        <f t="shared" si="265"/>
        <v>0</v>
      </c>
    </row>
    <row r="1007" spans="1:13" ht="21.95" hidden="1" customHeight="1">
      <c r="A1007" s="169">
        <f t="shared" si="263"/>
        <v>7</v>
      </c>
      <c r="B1007" s="170">
        <v>2140201</v>
      </c>
      <c r="C1007" s="171" t="s">
        <v>301</v>
      </c>
      <c r="D1007" s="172">
        <v>0</v>
      </c>
      <c r="E1007" s="172">
        <v>0</v>
      </c>
      <c r="F1007" s="172">
        <v>0</v>
      </c>
      <c r="G1007" s="172">
        <v>0</v>
      </c>
      <c r="H1007" s="172">
        <v>0</v>
      </c>
      <c r="I1007" s="175" t="str">
        <f t="shared" si="260"/>
        <v/>
      </c>
      <c r="J1007" s="175" t="str">
        <f t="shared" si="261"/>
        <v/>
      </c>
      <c r="K1007" s="161">
        <f t="shared" si="262"/>
        <v>0</v>
      </c>
      <c r="L1007" s="174">
        <f t="shared" si="264"/>
        <v>0</v>
      </c>
      <c r="M1007" s="173">
        <f t="shared" si="265"/>
        <v>0</v>
      </c>
    </row>
    <row r="1008" spans="1:13" ht="21.95" hidden="1" customHeight="1">
      <c r="A1008" s="169">
        <f t="shared" si="263"/>
        <v>7</v>
      </c>
      <c r="B1008" s="170">
        <v>2140202</v>
      </c>
      <c r="C1008" s="171" t="s">
        <v>279</v>
      </c>
      <c r="D1008" s="172">
        <v>0</v>
      </c>
      <c r="E1008" s="172">
        <v>0</v>
      </c>
      <c r="F1008" s="172">
        <v>0</v>
      </c>
      <c r="G1008" s="172">
        <v>0</v>
      </c>
      <c r="H1008" s="172">
        <v>0</v>
      </c>
      <c r="I1008" s="175" t="str">
        <f t="shared" si="260"/>
        <v/>
      </c>
      <c r="J1008" s="175" t="str">
        <f t="shared" si="261"/>
        <v/>
      </c>
      <c r="K1008" s="161">
        <f t="shared" si="262"/>
        <v>0</v>
      </c>
      <c r="L1008" s="174">
        <f t="shared" si="264"/>
        <v>0</v>
      </c>
      <c r="M1008" s="173">
        <f t="shared" si="265"/>
        <v>0</v>
      </c>
    </row>
    <row r="1009" spans="1:13" ht="21.95" hidden="1" customHeight="1">
      <c r="A1009" s="169">
        <f t="shared" si="263"/>
        <v>7</v>
      </c>
      <c r="B1009" s="170">
        <v>2140203</v>
      </c>
      <c r="C1009" s="171" t="s">
        <v>256</v>
      </c>
      <c r="D1009" s="172">
        <v>0</v>
      </c>
      <c r="E1009" s="172">
        <v>0</v>
      </c>
      <c r="F1009" s="172">
        <v>0</v>
      </c>
      <c r="G1009" s="172">
        <v>0</v>
      </c>
      <c r="H1009" s="172">
        <v>0</v>
      </c>
      <c r="I1009" s="175" t="str">
        <f t="shared" si="260"/>
        <v/>
      </c>
      <c r="J1009" s="175" t="str">
        <f t="shared" si="261"/>
        <v/>
      </c>
      <c r="K1009" s="161">
        <f t="shared" si="262"/>
        <v>0</v>
      </c>
      <c r="L1009" s="174">
        <f t="shared" si="264"/>
        <v>0</v>
      </c>
      <c r="M1009" s="173">
        <f t="shared" si="265"/>
        <v>0</v>
      </c>
    </row>
    <row r="1010" spans="1:13" ht="21.95" hidden="1" customHeight="1">
      <c r="A1010" s="169">
        <f t="shared" si="263"/>
        <v>7</v>
      </c>
      <c r="B1010" s="170">
        <v>2140204</v>
      </c>
      <c r="C1010" s="171" t="s">
        <v>1026</v>
      </c>
      <c r="D1010" s="172">
        <v>0</v>
      </c>
      <c r="E1010" s="172">
        <v>0</v>
      </c>
      <c r="F1010" s="172">
        <v>0</v>
      </c>
      <c r="G1010" s="172">
        <v>0</v>
      </c>
      <c r="H1010" s="172">
        <v>0</v>
      </c>
      <c r="I1010" s="175" t="str">
        <f t="shared" si="260"/>
        <v/>
      </c>
      <c r="J1010" s="175" t="str">
        <f t="shared" si="261"/>
        <v/>
      </c>
      <c r="K1010" s="161">
        <f t="shared" si="262"/>
        <v>0</v>
      </c>
      <c r="L1010" s="174">
        <f t="shared" si="264"/>
        <v>0</v>
      </c>
      <c r="M1010" s="173">
        <f t="shared" si="265"/>
        <v>0</v>
      </c>
    </row>
    <row r="1011" spans="1:13" ht="21.95" hidden="1" customHeight="1">
      <c r="A1011" s="169">
        <f t="shared" si="263"/>
        <v>7</v>
      </c>
      <c r="B1011" s="170">
        <v>2140205</v>
      </c>
      <c r="C1011" s="171" t="s">
        <v>1027</v>
      </c>
      <c r="D1011" s="172">
        <v>0</v>
      </c>
      <c r="E1011" s="172">
        <v>0</v>
      </c>
      <c r="F1011" s="172">
        <v>0</v>
      </c>
      <c r="G1011" s="172">
        <v>0</v>
      </c>
      <c r="H1011" s="172">
        <v>0</v>
      </c>
      <c r="I1011" s="175" t="str">
        <f t="shared" si="260"/>
        <v/>
      </c>
      <c r="J1011" s="175" t="str">
        <f t="shared" si="261"/>
        <v/>
      </c>
      <c r="K1011" s="161">
        <f t="shared" si="262"/>
        <v>0</v>
      </c>
      <c r="L1011" s="174">
        <f t="shared" si="264"/>
        <v>0</v>
      </c>
      <c r="M1011" s="173">
        <f t="shared" si="265"/>
        <v>0</v>
      </c>
    </row>
    <row r="1012" spans="1:13" ht="21.95" hidden="1" customHeight="1">
      <c r="A1012" s="169">
        <f t="shared" si="263"/>
        <v>7</v>
      </c>
      <c r="B1012" s="170">
        <v>2140206</v>
      </c>
      <c r="C1012" s="171" t="s">
        <v>1028</v>
      </c>
      <c r="D1012" s="172">
        <v>0</v>
      </c>
      <c r="E1012" s="172">
        <v>0</v>
      </c>
      <c r="F1012" s="172">
        <v>0</v>
      </c>
      <c r="G1012" s="172">
        <v>0</v>
      </c>
      <c r="H1012" s="172">
        <v>0</v>
      </c>
      <c r="I1012" s="175" t="str">
        <f t="shared" si="260"/>
        <v/>
      </c>
      <c r="J1012" s="175" t="str">
        <f t="shared" si="261"/>
        <v/>
      </c>
      <c r="K1012" s="161">
        <f t="shared" si="262"/>
        <v>0</v>
      </c>
      <c r="L1012" s="174">
        <f t="shared" si="264"/>
        <v>0</v>
      </c>
      <c r="M1012" s="173">
        <f t="shared" si="265"/>
        <v>0</v>
      </c>
    </row>
    <row r="1013" spans="1:13" ht="21.95" hidden="1" customHeight="1">
      <c r="A1013" s="169">
        <f t="shared" si="263"/>
        <v>7</v>
      </c>
      <c r="B1013" s="170">
        <v>2140207</v>
      </c>
      <c r="C1013" s="171" t="s">
        <v>1029</v>
      </c>
      <c r="D1013" s="172">
        <v>0</v>
      </c>
      <c r="E1013" s="172">
        <v>0</v>
      </c>
      <c r="F1013" s="172">
        <v>0</v>
      </c>
      <c r="G1013" s="172">
        <v>0</v>
      </c>
      <c r="H1013" s="172">
        <v>0</v>
      </c>
      <c r="I1013" s="175" t="str">
        <f t="shared" si="260"/>
        <v/>
      </c>
      <c r="J1013" s="175" t="str">
        <f t="shared" si="261"/>
        <v/>
      </c>
      <c r="K1013" s="161">
        <f t="shared" si="262"/>
        <v>0</v>
      </c>
      <c r="L1013" s="174">
        <f t="shared" si="264"/>
        <v>0</v>
      </c>
      <c r="M1013" s="173">
        <f t="shared" si="265"/>
        <v>0</v>
      </c>
    </row>
    <row r="1014" spans="1:13" ht="21.95" hidden="1" customHeight="1">
      <c r="A1014" s="169">
        <f t="shared" si="263"/>
        <v>7</v>
      </c>
      <c r="B1014" s="170">
        <v>2140208</v>
      </c>
      <c r="C1014" s="171" t="s">
        <v>1030</v>
      </c>
      <c r="D1014" s="172">
        <v>0</v>
      </c>
      <c r="E1014" s="172">
        <v>0</v>
      </c>
      <c r="F1014" s="172">
        <v>0</v>
      </c>
      <c r="G1014" s="172">
        <v>0</v>
      </c>
      <c r="H1014" s="172">
        <v>0</v>
      </c>
      <c r="I1014" s="175" t="str">
        <f t="shared" si="260"/>
        <v/>
      </c>
      <c r="J1014" s="175" t="str">
        <f t="shared" si="261"/>
        <v/>
      </c>
      <c r="K1014" s="161">
        <f t="shared" si="262"/>
        <v>0</v>
      </c>
      <c r="L1014" s="174">
        <f t="shared" si="264"/>
        <v>0</v>
      </c>
      <c r="M1014" s="173">
        <f t="shared" si="265"/>
        <v>0</v>
      </c>
    </row>
    <row r="1015" spans="1:13" ht="21.95" hidden="1" customHeight="1">
      <c r="A1015" s="169">
        <f t="shared" si="263"/>
        <v>7</v>
      </c>
      <c r="B1015" s="170">
        <v>2140299</v>
      </c>
      <c r="C1015" s="171" t="s">
        <v>1031</v>
      </c>
      <c r="D1015" s="172">
        <v>0</v>
      </c>
      <c r="E1015" s="172">
        <v>0</v>
      </c>
      <c r="F1015" s="172">
        <v>0</v>
      </c>
      <c r="G1015" s="172">
        <v>0</v>
      </c>
      <c r="H1015" s="172">
        <v>0</v>
      </c>
      <c r="I1015" s="175" t="str">
        <f t="shared" si="260"/>
        <v/>
      </c>
      <c r="J1015" s="175" t="str">
        <f t="shared" si="261"/>
        <v/>
      </c>
      <c r="K1015" s="161">
        <f t="shared" si="262"/>
        <v>0</v>
      </c>
      <c r="L1015" s="174">
        <f t="shared" si="264"/>
        <v>0</v>
      </c>
      <c r="M1015" s="173">
        <f t="shared" si="265"/>
        <v>0</v>
      </c>
    </row>
    <row r="1016" spans="1:13" ht="21.95" hidden="1" customHeight="1">
      <c r="A1016" s="169">
        <f t="shared" si="263"/>
        <v>5</v>
      </c>
      <c r="B1016" s="170">
        <v>21403</v>
      </c>
      <c r="C1016" s="171" t="s">
        <v>1032</v>
      </c>
      <c r="D1016" s="172">
        <v>0</v>
      </c>
      <c r="E1016" s="172">
        <v>0</v>
      </c>
      <c r="F1016" s="172">
        <v>0</v>
      </c>
      <c r="G1016" s="172">
        <v>0</v>
      </c>
      <c r="H1016" s="172">
        <v>0</v>
      </c>
      <c r="I1016" s="175" t="str">
        <f t="shared" si="260"/>
        <v/>
      </c>
      <c r="J1016" s="175" t="str">
        <f t="shared" si="261"/>
        <v/>
      </c>
      <c r="K1016" s="161">
        <f t="shared" si="262"/>
        <v>0</v>
      </c>
      <c r="L1016" s="174">
        <f t="shared" si="264"/>
        <v>0</v>
      </c>
      <c r="M1016" s="173">
        <f t="shared" si="265"/>
        <v>0</v>
      </c>
    </row>
    <row r="1017" spans="1:13" ht="21.95" hidden="1" customHeight="1">
      <c r="A1017" s="169">
        <f t="shared" si="263"/>
        <v>7</v>
      </c>
      <c r="B1017" s="170">
        <v>2140301</v>
      </c>
      <c r="C1017" s="171" t="s">
        <v>301</v>
      </c>
      <c r="D1017" s="172">
        <v>0</v>
      </c>
      <c r="E1017" s="172">
        <v>0</v>
      </c>
      <c r="F1017" s="172">
        <v>0</v>
      </c>
      <c r="G1017" s="172">
        <v>0</v>
      </c>
      <c r="H1017" s="172">
        <v>0</v>
      </c>
      <c r="I1017" s="175" t="str">
        <f t="shared" si="260"/>
        <v/>
      </c>
      <c r="J1017" s="175" t="str">
        <f t="shared" si="261"/>
        <v/>
      </c>
      <c r="K1017" s="161">
        <f t="shared" si="262"/>
        <v>0</v>
      </c>
      <c r="L1017" s="174">
        <f t="shared" si="264"/>
        <v>0</v>
      </c>
      <c r="M1017" s="173">
        <f t="shared" si="265"/>
        <v>0</v>
      </c>
    </row>
    <row r="1018" spans="1:13" ht="21.95" hidden="1" customHeight="1">
      <c r="A1018" s="169">
        <f t="shared" si="263"/>
        <v>7</v>
      </c>
      <c r="B1018" s="170">
        <v>2140302</v>
      </c>
      <c r="C1018" s="171" t="s">
        <v>279</v>
      </c>
      <c r="D1018" s="172">
        <v>0</v>
      </c>
      <c r="E1018" s="172">
        <v>0</v>
      </c>
      <c r="F1018" s="172">
        <v>0</v>
      </c>
      <c r="G1018" s="172">
        <v>0</v>
      </c>
      <c r="H1018" s="172">
        <v>0</v>
      </c>
      <c r="I1018" s="175" t="str">
        <f t="shared" si="260"/>
        <v/>
      </c>
      <c r="J1018" s="175" t="str">
        <f t="shared" si="261"/>
        <v/>
      </c>
      <c r="K1018" s="161">
        <f t="shared" si="262"/>
        <v>0</v>
      </c>
      <c r="L1018" s="174">
        <f t="shared" si="264"/>
        <v>0</v>
      </c>
      <c r="M1018" s="173">
        <f t="shared" si="265"/>
        <v>0</v>
      </c>
    </row>
    <row r="1019" spans="1:13" ht="21.95" hidden="1" customHeight="1">
      <c r="A1019" s="169">
        <f t="shared" si="263"/>
        <v>7</v>
      </c>
      <c r="B1019" s="170">
        <v>2140303</v>
      </c>
      <c r="C1019" s="171" t="s">
        <v>256</v>
      </c>
      <c r="D1019" s="172">
        <v>0</v>
      </c>
      <c r="E1019" s="172">
        <v>0</v>
      </c>
      <c r="F1019" s="172">
        <v>0</v>
      </c>
      <c r="G1019" s="172">
        <v>0</v>
      </c>
      <c r="H1019" s="172">
        <v>0</v>
      </c>
      <c r="I1019" s="175" t="str">
        <f t="shared" si="260"/>
        <v/>
      </c>
      <c r="J1019" s="175" t="str">
        <f t="shared" si="261"/>
        <v/>
      </c>
      <c r="K1019" s="161">
        <f t="shared" si="262"/>
        <v>0</v>
      </c>
      <c r="L1019" s="174">
        <f t="shared" si="264"/>
        <v>0</v>
      </c>
      <c r="M1019" s="173">
        <f t="shared" si="265"/>
        <v>0</v>
      </c>
    </row>
    <row r="1020" spans="1:13" ht="21.95" hidden="1" customHeight="1">
      <c r="A1020" s="169">
        <f t="shared" si="263"/>
        <v>7</v>
      </c>
      <c r="B1020" s="170">
        <v>2140304</v>
      </c>
      <c r="C1020" s="171" t="s">
        <v>1033</v>
      </c>
      <c r="D1020" s="172">
        <v>0</v>
      </c>
      <c r="E1020" s="172">
        <v>0</v>
      </c>
      <c r="F1020" s="172">
        <v>0</v>
      </c>
      <c r="G1020" s="172">
        <v>0</v>
      </c>
      <c r="H1020" s="172">
        <v>0</v>
      </c>
      <c r="I1020" s="175" t="str">
        <f t="shared" si="260"/>
        <v/>
      </c>
      <c r="J1020" s="175" t="str">
        <f t="shared" si="261"/>
        <v/>
      </c>
      <c r="K1020" s="161">
        <f t="shared" si="262"/>
        <v>0</v>
      </c>
      <c r="L1020" s="174">
        <f t="shared" si="264"/>
        <v>0</v>
      </c>
      <c r="M1020" s="173">
        <f t="shared" si="265"/>
        <v>0</v>
      </c>
    </row>
    <row r="1021" spans="1:13" ht="21.95" hidden="1" customHeight="1">
      <c r="A1021" s="169">
        <f t="shared" si="263"/>
        <v>7</v>
      </c>
      <c r="B1021" s="170">
        <v>2140305</v>
      </c>
      <c r="C1021" s="171" t="s">
        <v>1034</v>
      </c>
      <c r="D1021" s="172">
        <v>0</v>
      </c>
      <c r="E1021" s="172">
        <v>0</v>
      </c>
      <c r="F1021" s="172">
        <v>0</v>
      </c>
      <c r="G1021" s="172">
        <v>0</v>
      </c>
      <c r="H1021" s="172">
        <v>0</v>
      </c>
      <c r="I1021" s="175" t="str">
        <f t="shared" si="260"/>
        <v/>
      </c>
      <c r="J1021" s="175" t="str">
        <f t="shared" si="261"/>
        <v/>
      </c>
      <c r="K1021" s="161">
        <f t="shared" si="262"/>
        <v>0</v>
      </c>
      <c r="L1021" s="174">
        <f t="shared" si="264"/>
        <v>0</v>
      </c>
      <c r="M1021" s="173">
        <f t="shared" si="265"/>
        <v>0</v>
      </c>
    </row>
    <row r="1022" spans="1:13" ht="21.95" hidden="1" customHeight="1">
      <c r="A1022" s="169">
        <f t="shared" si="263"/>
        <v>7</v>
      </c>
      <c r="B1022" s="170">
        <v>2140306</v>
      </c>
      <c r="C1022" s="171" t="s">
        <v>1035</v>
      </c>
      <c r="D1022" s="172">
        <v>0</v>
      </c>
      <c r="E1022" s="172">
        <v>0</v>
      </c>
      <c r="F1022" s="172">
        <v>0</v>
      </c>
      <c r="G1022" s="172">
        <v>0</v>
      </c>
      <c r="H1022" s="172">
        <v>0</v>
      </c>
      <c r="I1022" s="175" t="str">
        <f t="shared" si="260"/>
        <v/>
      </c>
      <c r="J1022" s="175" t="str">
        <f t="shared" si="261"/>
        <v/>
      </c>
      <c r="K1022" s="161">
        <f t="shared" si="262"/>
        <v>0</v>
      </c>
      <c r="L1022" s="174">
        <f t="shared" si="264"/>
        <v>0</v>
      </c>
      <c r="M1022" s="173">
        <f t="shared" si="265"/>
        <v>0</v>
      </c>
    </row>
    <row r="1023" spans="1:13" ht="21.95" hidden="1" customHeight="1">
      <c r="A1023" s="169">
        <f t="shared" si="263"/>
        <v>7</v>
      </c>
      <c r="B1023" s="170">
        <v>2140307</v>
      </c>
      <c r="C1023" s="171" t="s">
        <v>1036</v>
      </c>
      <c r="D1023" s="172">
        <v>0</v>
      </c>
      <c r="E1023" s="172">
        <v>0</v>
      </c>
      <c r="F1023" s="172">
        <v>0</v>
      </c>
      <c r="G1023" s="172">
        <v>0</v>
      </c>
      <c r="H1023" s="172">
        <v>0</v>
      </c>
      <c r="I1023" s="175" t="str">
        <f t="shared" si="260"/>
        <v/>
      </c>
      <c r="J1023" s="175" t="str">
        <f t="shared" si="261"/>
        <v/>
      </c>
      <c r="K1023" s="161">
        <f t="shared" si="262"/>
        <v>0</v>
      </c>
      <c r="L1023" s="174">
        <f t="shared" si="264"/>
        <v>0</v>
      </c>
      <c r="M1023" s="173">
        <f t="shared" si="265"/>
        <v>0</v>
      </c>
    </row>
    <row r="1024" spans="1:13" ht="21.95" hidden="1" customHeight="1">
      <c r="A1024" s="169">
        <f t="shared" si="263"/>
        <v>7</v>
      </c>
      <c r="B1024" s="170">
        <v>2140308</v>
      </c>
      <c r="C1024" s="171" t="s">
        <v>1037</v>
      </c>
      <c r="D1024" s="172">
        <v>0</v>
      </c>
      <c r="E1024" s="172">
        <v>0</v>
      </c>
      <c r="F1024" s="172">
        <v>0</v>
      </c>
      <c r="G1024" s="172">
        <v>0</v>
      </c>
      <c r="H1024" s="172">
        <v>0</v>
      </c>
      <c r="I1024" s="175" t="str">
        <f t="shared" si="260"/>
        <v/>
      </c>
      <c r="J1024" s="175" t="str">
        <f t="shared" si="261"/>
        <v/>
      </c>
      <c r="K1024" s="161">
        <f t="shared" si="262"/>
        <v>0</v>
      </c>
      <c r="L1024" s="174">
        <f t="shared" si="264"/>
        <v>0</v>
      </c>
      <c r="M1024" s="173">
        <f t="shared" si="265"/>
        <v>0</v>
      </c>
    </row>
    <row r="1025" spans="1:13" ht="21.95" hidden="1" customHeight="1">
      <c r="A1025" s="169">
        <f t="shared" si="263"/>
        <v>7</v>
      </c>
      <c r="B1025" s="170">
        <v>2140399</v>
      </c>
      <c r="C1025" s="171" t="s">
        <v>1038</v>
      </c>
      <c r="D1025" s="172">
        <v>0</v>
      </c>
      <c r="E1025" s="172">
        <v>0</v>
      </c>
      <c r="F1025" s="172">
        <v>0</v>
      </c>
      <c r="G1025" s="172">
        <v>0</v>
      </c>
      <c r="H1025" s="172">
        <v>0</v>
      </c>
      <c r="I1025" s="175" t="str">
        <f t="shared" si="260"/>
        <v/>
      </c>
      <c r="J1025" s="175" t="str">
        <f t="shared" si="261"/>
        <v/>
      </c>
      <c r="K1025" s="161">
        <f t="shared" si="262"/>
        <v>0</v>
      </c>
      <c r="L1025" s="174">
        <f t="shared" si="264"/>
        <v>0</v>
      </c>
      <c r="M1025" s="173">
        <f t="shared" si="265"/>
        <v>0</v>
      </c>
    </row>
    <row r="1026" spans="1:13" ht="18" customHeight="1">
      <c r="A1026" s="169">
        <f t="shared" si="263"/>
        <v>5</v>
      </c>
      <c r="B1026" s="170">
        <v>21404</v>
      </c>
      <c r="C1026" s="171" t="s">
        <v>1039</v>
      </c>
      <c r="D1026" s="172">
        <v>1150</v>
      </c>
      <c r="E1026" s="172">
        <v>966</v>
      </c>
      <c r="F1026" s="172">
        <v>964.42</v>
      </c>
      <c r="G1026" s="172">
        <v>1.58</v>
      </c>
      <c r="H1026" s="172">
        <v>1287</v>
      </c>
      <c r="I1026" s="51">
        <f>IFERROR(E1026/D1026,"")*100</f>
        <v>84</v>
      </c>
      <c r="J1026" s="51">
        <f>IFERROR(E1026/H1026,"")*100</f>
        <v>75.0582750582751</v>
      </c>
      <c r="K1026" s="161">
        <f t="shared" si="262"/>
        <v>3082</v>
      </c>
      <c r="L1026" s="174">
        <f t="shared" si="264"/>
        <v>4369</v>
      </c>
      <c r="M1026" s="173">
        <f t="shared" si="265"/>
        <v>3403</v>
      </c>
    </row>
    <row r="1027" spans="1:13" ht="21.95" hidden="1" customHeight="1">
      <c r="A1027" s="169">
        <f t="shared" si="263"/>
        <v>7</v>
      </c>
      <c r="B1027" s="170">
        <v>2140401</v>
      </c>
      <c r="C1027" s="171" t="s">
        <v>1040</v>
      </c>
      <c r="D1027" s="172">
        <v>0</v>
      </c>
      <c r="E1027" s="172">
        <v>0</v>
      </c>
      <c r="F1027" s="172">
        <v>0</v>
      </c>
      <c r="G1027" s="172">
        <v>0</v>
      </c>
      <c r="H1027" s="172">
        <v>0</v>
      </c>
      <c r="I1027" s="175" t="str">
        <f t="shared" si="260"/>
        <v/>
      </c>
      <c r="J1027" s="175" t="str">
        <f t="shared" si="261"/>
        <v/>
      </c>
      <c r="K1027" s="161">
        <f t="shared" si="262"/>
        <v>0</v>
      </c>
      <c r="L1027" s="174">
        <f t="shared" si="264"/>
        <v>0</v>
      </c>
      <c r="M1027" s="173">
        <f t="shared" si="265"/>
        <v>0</v>
      </c>
    </row>
    <row r="1028" spans="1:13" ht="21.95" hidden="1" customHeight="1">
      <c r="A1028" s="169">
        <f t="shared" si="263"/>
        <v>7</v>
      </c>
      <c r="B1028" s="170">
        <v>2140402</v>
      </c>
      <c r="C1028" s="171" t="s">
        <v>1041</v>
      </c>
      <c r="D1028" s="172">
        <v>0</v>
      </c>
      <c r="E1028" s="172">
        <v>0</v>
      </c>
      <c r="F1028" s="172">
        <v>0</v>
      </c>
      <c r="G1028" s="172">
        <v>0</v>
      </c>
      <c r="H1028" s="172">
        <v>0</v>
      </c>
      <c r="I1028" s="175" t="str">
        <f t="shared" si="260"/>
        <v/>
      </c>
      <c r="J1028" s="175" t="str">
        <f t="shared" si="261"/>
        <v/>
      </c>
      <c r="K1028" s="161">
        <f t="shared" si="262"/>
        <v>0</v>
      </c>
      <c r="L1028" s="174">
        <f t="shared" si="264"/>
        <v>0</v>
      </c>
      <c r="M1028" s="173">
        <f t="shared" si="265"/>
        <v>0</v>
      </c>
    </row>
    <row r="1029" spans="1:13" ht="21.95" hidden="1" customHeight="1">
      <c r="A1029" s="169">
        <f t="shared" si="263"/>
        <v>7</v>
      </c>
      <c r="B1029" s="170">
        <v>2140403</v>
      </c>
      <c r="C1029" s="171" t="s">
        <v>1042</v>
      </c>
      <c r="D1029" s="172">
        <v>0</v>
      </c>
      <c r="E1029" s="172">
        <v>0</v>
      </c>
      <c r="F1029" s="172">
        <v>0</v>
      </c>
      <c r="G1029" s="172">
        <v>0</v>
      </c>
      <c r="H1029" s="172">
        <v>0</v>
      </c>
      <c r="I1029" s="175" t="str">
        <f t="shared" si="260"/>
        <v/>
      </c>
      <c r="J1029" s="175" t="str">
        <f t="shared" si="261"/>
        <v/>
      </c>
      <c r="K1029" s="161">
        <f t="shared" si="262"/>
        <v>0</v>
      </c>
      <c r="L1029" s="174">
        <f t="shared" si="264"/>
        <v>0</v>
      </c>
      <c r="M1029" s="173">
        <f t="shared" si="265"/>
        <v>0</v>
      </c>
    </row>
    <row r="1030" spans="1:13" ht="18" customHeight="1">
      <c r="A1030" s="169">
        <f t="shared" si="263"/>
        <v>7</v>
      </c>
      <c r="B1030" s="170">
        <v>2140499</v>
      </c>
      <c r="C1030" s="171" t="s">
        <v>1043</v>
      </c>
      <c r="D1030" s="172">
        <v>1150</v>
      </c>
      <c r="E1030" s="172">
        <v>966</v>
      </c>
      <c r="F1030" s="172">
        <v>964.42</v>
      </c>
      <c r="G1030" s="172">
        <v>1.58</v>
      </c>
      <c r="H1030" s="172">
        <v>1287</v>
      </c>
      <c r="I1030" s="51">
        <f>IFERROR(E1030/D1030,"")*100</f>
        <v>84</v>
      </c>
      <c r="J1030" s="51">
        <f>IFERROR(E1030/H1030,"")*100</f>
        <v>75.0582750582751</v>
      </c>
      <c r="K1030" s="161">
        <f t="shared" ref="K1030:K1093" si="271">D1030+E1030+F1030+G1030</f>
        <v>3082</v>
      </c>
      <c r="L1030" s="174">
        <f t="shared" si="264"/>
        <v>4369</v>
      </c>
      <c r="M1030" s="173">
        <f t="shared" si="265"/>
        <v>3403</v>
      </c>
    </row>
    <row r="1031" spans="1:13" ht="21.95" hidden="1" customHeight="1">
      <c r="A1031" s="169">
        <f t="shared" ref="A1031:A1094" si="272">LEN(B1031)</f>
        <v>5</v>
      </c>
      <c r="B1031" s="170">
        <v>21405</v>
      </c>
      <c r="C1031" s="171" t="s">
        <v>1044</v>
      </c>
      <c r="D1031" s="172">
        <v>0</v>
      </c>
      <c r="E1031" s="172">
        <v>0</v>
      </c>
      <c r="F1031" s="172">
        <v>0</v>
      </c>
      <c r="G1031" s="172">
        <v>0</v>
      </c>
      <c r="H1031" s="172">
        <v>0</v>
      </c>
      <c r="I1031" s="175" t="str">
        <f t="shared" ref="I1031:I1093" si="273">IFERROR(E1031/D1031,"")</f>
        <v/>
      </c>
      <c r="J1031" s="175" t="str">
        <f t="shared" ref="J1031:J1093" si="274">IFERROR(E1031/H1031,"")</f>
        <v/>
      </c>
      <c r="K1031" s="161">
        <f t="shared" si="271"/>
        <v>0</v>
      </c>
      <c r="L1031" s="174">
        <f t="shared" ref="L1031:L1094" si="275">D1031+E1031+F1031+G1031+H1031</f>
        <v>0</v>
      </c>
      <c r="M1031" s="173">
        <f t="shared" ref="M1031:M1094" si="276">D1031+E1031+H1031</f>
        <v>0</v>
      </c>
    </row>
    <row r="1032" spans="1:13" ht="21.95" hidden="1" customHeight="1">
      <c r="A1032" s="169">
        <f t="shared" si="272"/>
        <v>7</v>
      </c>
      <c r="B1032" s="170">
        <v>2140501</v>
      </c>
      <c r="C1032" s="171" t="s">
        <v>301</v>
      </c>
      <c r="D1032" s="172">
        <v>0</v>
      </c>
      <c r="E1032" s="172">
        <v>0</v>
      </c>
      <c r="F1032" s="172">
        <v>0</v>
      </c>
      <c r="G1032" s="172">
        <v>0</v>
      </c>
      <c r="H1032" s="172">
        <v>0</v>
      </c>
      <c r="I1032" s="175" t="str">
        <f t="shared" si="273"/>
        <v/>
      </c>
      <c r="J1032" s="175" t="str">
        <f t="shared" si="274"/>
        <v/>
      </c>
      <c r="K1032" s="161">
        <f t="shared" si="271"/>
        <v>0</v>
      </c>
      <c r="L1032" s="174">
        <f t="shared" si="275"/>
        <v>0</v>
      </c>
      <c r="M1032" s="173">
        <f t="shared" si="276"/>
        <v>0</v>
      </c>
    </row>
    <row r="1033" spans="1:13" ht="21.95" hidden="1" customHeight="1">
      <c r="A1033" s="169">
        <f t="shared" si="272"/>
        <v>7</v>
      </c>
      <c r="B1033" s="170">
        <v>2140502</v>
      </c>
      <c r="C1033" s="171" t="s">
        <v>279</v>
      </c>
      <c r="D1033" s="172">
        <v>0</v>
      </c>
      <c r="E1033" s="172">
        <v>0</v>
      </c>
      <c r="F1033" s="172">
        <v>0</v>
      </c>
      <c r="G1033" s="172">
        <v>0</v>
      </c>
      <c r="H1033" s="172">
        <v>0</v>
      </c>
      <c r="I1033" s="175" t="str">
        <f t="shared" si="273"/>
        <v/>
      </c>
      <c r="J1033" s="175" t="str">
        <f t="shared" si="274"/>
        <v/>
      </c>
      <c r="K1033" s="161">
        <f t="shared" si="271"/>
        <v>0</v>
      </c>
      <c r="L1033" s="174">
        <f t="shared" si="275"/>
        <v>0</v>
      </c>
      <c r="M1033" s="173">
        <f t="shared" si="276"/>
        <v>0</v>
      </c>
    </row>
    <row r="1034" spans="1:13" ht="21.95" hidden="1" customHeight="1">
      <c r="A1034" s="169">
        <f t="shared" si="272"/>
        <v>7</v>
      </c>
      <c r="B1034" s="170">
        <v>2140503</v>
      </c>
      <c r="C1034" s="171" t="s">
        <v>256</v>
      </c>
      <c r="D1034" s="172">
        <v>0</v>
      </c>
      <c r="E1034" s="172">
        <v>0</v>
      </c>
      <c r="F1034" s="172">
        <v>0</v>
      </c>
      <c r="G1034" s="172">
        <v>0</v>
      </c>
      <c r="H1034" s="172">
        <v>0</v>
      </c>
      <c r="I1034" s="175" t="str">
        <f t="shared" si="273"/>
        <v/>
      </c>
      <c r="J1034" s="175" t="str">
        <f t="shared" si="274"/>
        <v/>
      </c>
      <c r="K1034" s="161">
        <f t="shared" si="271"/>
        <v>0</v>
      </c>
      <c r="L1034" s="174">
        <f t="shared" si="275"/>
        <v>0</v>
      </c>
      <c r="M1034" s="173">
        <f t="shared" si="276"/>
        <v>0</v>
      </c>
    </row>
    <row r="1035" spans="1:13" ht="21.95" hidden="1" customHeight="1">
      <c r="A1035" s="169">
        <f t="shared" si="272"/>
        <v>7</v>
      </c>
      <c r="B1035" s="170">
        <v>2140504</v>
      </c>
      <c r="C1035" s="171" t="s">
        <v>1030</v>
      </c>
      <c r="D1035" s="172">
        <v>0</v>
      </c>
      <c r="E1035" s="172">
        <v>0</v>
      </c>
      <c r="F1035" s="172">
        <v>0</v>
      </c>
      <c r="G1035" s="172">
        <v>0</v>
      </c>
      <c r="H1035" s="172">
        <v>0</v>
      </c>
      <c r="I1035" s="175" t="str">
        <f t="shared" si="273"/>
        <v/>
      </c>
      <c r="J1035" s="175" t="str">
        <f t="shared" si="274"/>
        <v/>
      </c>
      <c r="K1035" s="161">
        <f t="shared" si="271"/>
        <v>0</v>
      </c>
      <c r="L1035" s="174">
        <f t="shared" si="275"/>
        <v>0</v>
      </c>
      <c r="M1035" s="173">
        <f t="shared" si="276"/>
        <v>0</v>
      </c>
    </row>
    <row r="1036" spans="1:13" ht="21.95" hidden="1" customHeight="1">
      <c r="A1036" s="169">
        <f t="shared" si="272"/>
        <v>7</v>
      </c>
      <c r="B1036" s="170">
        <v>2140505</v>
      </c>
      <c r="C1036" s="171" t="s">
        <v>1045</v>
      </c>
      <c r="D1036" s="172">
        <v>0</v>
      </c>
      <c r="E1036" s="172">
        <v>0</v>
      </c>
      <c r="F1036" s="172">
        <v>0</v>
      </c>
      <c r="G1036" s="172">
        <v>0</v>
      </c>
      <c r="H1036" s="172">
        <v>0</v>
      </c>
      <c r="I1036" s="175" t="str">
        <f t="shared" si="273"/>
        <v/>
      </c>
      <c r="J1036" s="175" t="str">
        <f t="shared" si="274"/>
        <v/>
      </c>
      <c r="K1036" s="161">
        <f t="shared" si="271"/>
        <v>0</v>
      </c>
      <c r="L1036" s="174">
        <f t="shared" si="275"/>
        <v>0</v>
      </c>
      <c r="M1036" s="173">
        <f t="shared" si="276"/>
        <v>0</v>
      </c>
    </row>
    <row r="1037" spans="1:13" ht="21.95" hidden="1" customHeight="1">
      <c r="A1037" s="169">
        <f t="shared" si="272"/>
        <v>7</v>
      </c>
      <c r="B1037" s="170">
        <v>2140599</v>
      </c>
      <c r="C1037" s="171" t="s">
        <v>1046</v>
      </c>
      <c r="D1037" s="172">
        <v>0</v>
      </c>
      <c r="E1037" s="172">
        <v>0</v>
      </c>
      <c r="F1037" s="172">
        <v>0</v>
      </c>
      <c r="G1037" s="172">
        <v>0</v>
      </c>
      <c r="H1037" s="172">
        <v>0</v>
      </c>
      <c r="I1037" s="175" t="str">
        <f t="shared" si="273"/>
        <v/>
      </c>
      <c r="J1037" s="175" t="str">
        <f t="shared" si="274"/>
        <v/>
      </c>
      <c r="K1037" s="161">
        <f t="shared" si="271"/>
        <v>0</v>
      </c>
      <c r="L1037" s="174">
        <f t="shared" si="275"/>
        <v>0</v>
      </c>
      <c r="M1037" s="173">
        <f t="shared" si="276"/>
        <v>0</v>
      </c>
    </row>
    <row r="1038" spans="1:13" ht="18" customHeight="1">
      <c r="A1038" s="169">
        <f t="shared" si="272"/>
        <v>5</v>
      </c>
      <c r="B1038" s="170">
        <v>21406</v>
      </c>
      <c r="C1038" s="171" t="s">
        <v>1047</v>
      </c>
      <c r="D1038" s="172">
        <v>34790</v>
      </c>
      <c r="E1038" s="172">
        <v>23840</v>
      </c>
      <c r="F1038" s="172">
        <v>23732</v>
      </c>
      <c r="G1038" s="172">
        <v>108</v>
      </c>
      <c r="H1038" s="172">
        <v>26879</v>
      </c>
      <c r="I1038" s="51">
        <f t="shared" ref="I1038:I1040" si="277">IFERROR(E1038/D1038,"")*100</f>
        <v>68.525438344351798</v>
      </c>
      <c r="J1038" s="51">
        <f t="shared" ref="J1038:J1040" si="278">IFERROR(E1038/H1038,"")*100</f>
        <v>88.693775810112001</v>
      </c>
      <c r="K1038" s="161">
        <f t="shared" si="271"/>
        <v>82470</v>
      </c>
      <c r="L1038" s="174">
        <f t="shared" si="275"/>
        <v>109349</v>
      </c>
      <c r="M1038" s="173">
        <f t="shared" si="276"/>
        <v>85509</v>
      </c>
    </row>
    <row r="1039" spans="1:13" ht="18" customHeight="1">
      <c r="A1039" s="169">
        <f t="shared" si="272"/>
        <v>7</v>
      </c>
      <c r="B1039" s="170">
        <v>2140601</v>
      </c>
      <c r="C1039" s="171" t="s">
        <v>1048</v>
      </c>
      <c r="D1039" s="172">
        <v>0</v>
      </c>
      <c r="E1039" s="172">
        <v>3350</v>
      </c>
      <c r="F1039" s="172">
        <v>3344</v>
      </c>
      <c r="G1039" s="172">
        <v>6</v>
      </c>
      <c r="H1039" s="172">
        <v>8761</v>
      </c>
      <c r="I1039" s="51"/>
      <c r="J1039" s="51">
        <f t="shared" si="278"/>
        <v>38.237644104554299</v>
      </c>
      <c r="K1039" s="161">
        <f t="shared" si="271"/>
        <v>6700</v>
      </c>
      <c r="L1039" s="174">
        <f t="shared" si="275"/>
        <v>15461</v>
      </c>
      <c r="M1039" s="173">
        <f t="shared" si="276"/>
        <v>12111</v>
      </c>
    </row>
    <row r="1040" spans="1:13" ht="18" customHeight="1">
      <c r="A1040" s="169">
        <f t="shared" si="272"/>
        <v>7</v>
      </c>
      <c r="B1040" s="170">
        <v>2140602</v>
      </c>
      <c r="C1040" s="171" t="s">
        <v>1049</v>
      </c>
      <c r="D1040" s="172">
        <v>34790</v>
      </c>
      <c r="E1040" s="172">
        <v>20490</v>
      </c>
      <c r="F1040" s="172">
        <v>20388</v>
      </c>
      <c r="G1040" s="172">
        <v>102</v>
      </c>
      <c r="H1040" s="172">
        <v>18118</v>
      </c>
      <c r="I1040" s="51">
        <f t="shared" si="277"/>
        <v>58.896234550158098</v>
      </c>
      <c r="J1040" s="51">
        <f t="shared" si="278"/>
        <v>113.091952754167</v>
      </c>
      <c r="K1040" s="161">
        <f t="shared" si="271"/>
        <v>75770</v>
      </c>
      <c r="L1040" s="174">
        <f t="shared" si="275"/>
        <v>93888</v>
      </c>
      <c r="M1040" s="173">
        <f t="shared" si="276"/>
        <v>73398</v>
      </c>
    </row>
    <row r="1041" spans="1:13" ht="21.95" hidden="1" customHeight="1">
      <c r="A1041" s="169">
        <f t="shared" si="272"/>
        <v>7</v>
      </c>
      <c r="B1041" s="170">
        <v>2140603</v>
      </c>
      <c r="C1041" s="171" t="s">
        <v>1050</v>
      </c>
      <c r="D1041" s="172">
        <v>0</v>
      </c>
      <c r="E1041" s="172">
        <v>0</v>
      </c>
      <c r="F1041" s="172">
        <v>0</v>
      </c>
      <c r="G1041" s="172">
        <v>0</v>
      </c>
      <c r="H1041" s="172">
        <v>0</v>
      </c>
      <c r="I1041" s="175" t="str">
        <f t="shared" si="273"/>
        <v/>
      </c>
      <c r="J1041" s="175" t="str">
        <f t="shared" si="274"/>
        <v/>
      </c>
      <c r="K1041" s="161">
        <f t="shared" si="271"/>
        <v>0</v>
      </c>
      <c r="L1041" s="174">
        <f t="shared" si="275"/>
        <v>0</v>
      </c>
      <c r="M1041" s="173">
        <f t="shared" si="276"/>
        <v>0</v>
      </c>
    </row>
    <row r="1042" spans="1:13" ht="21.95" hidden="1" customHeight="1">
      <c r="A1042" s="169">
        <f t="shared" si="272"/>
        <v>7</v>
      </c>
      <c r="B1042" s="170">
        <v>2140699</v>
      </c>
      <c r="C1042" s="171" t="s">
        <v>1051</v>
      </c>
      <c r="D1042" s="172">
        <v>0</v>
      </c>
      <c r="E1042" s="172">
        <v>0</v>
      </c>
      <c r="F1042" s="172">
        <v>0</v>
      </c>
      <c r="G1042" s="172">
        <v>0</v>
      </c>
      <c r="H1042" s="172">
        <v>0</v>
      </c>
      <c r="I1042" s="175" t="str">
        <f t="shared" si="273"/>
        <v/>
      </c>
      <c r="J1042" s="175" t="str">
        <f t="shared" si="274"/>
        <v/>
      </c>
      <c r="K1042" s="161">
        <f t="shared" si="271"/>
        <v>0</v>
      </c>
      <c r="L1042" s="174">
        <f t="shared" si="275"/>
        <v>0</v>
      </c>
      <c r="M1042" s="173">
        <f t="shared" si="276"/>
        <v>0</v>
      </c>
    </row>
    <row r="1043" spans="1:13" ht="18" customHeight="1">
      <c r="A1043" s="169">
        <f t="shared" si="272"/>
        <v>5</v>
      </c>
      <c r="B1043" s="170">
        <v>21499</v>
      </c>
      <c r="C1043" s="171" t="s">
        <v>1052</v>
      </c>
      <c r="D1043" s="172">
        <v>0</v>
      </c>
      <c r="E1043" s="172">
        <v>99</v>
      </c>
      <c r="F1043" s="172">
        <v>0</v>
      </c>
      <c r="G1043" s="172">
        <v>99.01276</v>
      </c>
      <c r="H1043" s="172">
        <v>0</v>
      </c>
      <c r="I1043" s="51"/>
      <c r="J1043" s="51"/>
      <c r="K1043" s="161">
        <f t="shared" si="271"/>
        <v>198.01275999999999</v>
      </c>
      <c r="L1043" s="174">
        <f t="shared" si="275"/>
        <v>198.01275999999999</v>
      </c>
      <c r="M1043" s="173">
        <f t="shared" si="276"/>
        <v>99</v>
      </c>
    </row>
    <row r="1044" spans="1:13" ht="18" hidden="1" customHeight="1">
      <c r="A1044" s="169">
        <f t="shared" si="272"/>
        <v>7</v>
      </c>
      <c r="B1044" s="170">
        <v>2149901</v>
      </c>
      <c r="C1044" s="171" t="s">
        <v>1053</v>
      </c>
      <c r="D1044" s="172">
        <v>0</v>
      </c>
      <c r="E1044" s="172">
        <v>0</v>
      </c>
      <c r="F1044" s="172">
        <v>0</v>
      </c>
      <c r="G1044" s="172">
        <v>0</v>
      </c>
      <c r="H1044" s="172">
        <v>0</v>
      </c>
      <c r="I1044" s="31" t="str">
        <f t="shared" si="273"/>
        <v/>
      </c>
      <c r="J1044" s="31" t="str">
        <f t="shared" si="274"/>
        <v/>
      </c>
      <c r="K1044" s="161">
        <f t="shared" si="271"/>
        <v>0</v>
      </c>
      <c r="L1044" s="174">
        <f t="shared" si="275"/>
        <v>0</v>
      </c>
      <c r="M1044" s="173">
        <f t="shared" si="276"/>
        <v>0</v>
      </c>
    </row>
    <row r="1045" spans="1:13" ht="21.95" customHeight="1">
      <c r="A1045" s="169">
        <f t="shared" si="272"/>
        <v>7</v>
      </c>
      <c r="B1045" s="170">
        <v>2149999</v>
      </c>
      <c r="C1045" s="171" t="s">
        <v>1054</v>
      </c>
      <c r="D1045" s="172">
        <v>0</v>
      </c>
      <c r="E1045" s="172">
        <v>99</v>
      </c>
      <c r="F1045" s="172">
        <v>0</v>
      </c>
      <c r="G1045" s="172">
        <v>99.01276</v>
      </c>
      <c r="H1045" s="172">
        <v>0</v>
      </c>
      <c r="I1045" s="51"/>
      <c r="J1045" s="51"/>
      <c r="K1045" s="161">
        <f t="shared" si="271"/>
        <v>198.01275999999999</v>
      </c>
      <c r="L1045" s="174">
        <f t="shared" si="275"/>
        <v>198.01275999999999</v>
      </c>
      <c r="M1045" s="173">
        <f t="shared" si="276"/>
        <v>99</v>
      </c>
    </row>
    <row r="1046" spans="1:13" ht="18" customHeight="1">
      <c r="A1046" s="169">
        <f t="shared" si="272"/>
        <v>3</v>
      </c>
      <c r="B1046" s="170">
        <v>215</v>
      </c>
      <c r="C1046" s="171" t="s">
        <v>1055</v>
      </c>
      <c r="D1046" s="172">
        <v>2289</v>
      </c>
      <c r="E1046" s="172">
        <v>860</v>
      </c>
      <c r="F1046" s="172">
        <v>860</v>
      </c>
      <c r="G1046" s="172">
        <v>0</v>
      </c>
      <c r="H1046" s="172">
        <v>1942.92</v>
      </c>
      <c r="I1046" s="51">
        <f t="shared" ref="I1046" si="279">IFERROR(E1046/D1046,"")*100</f>
        <v>37.570991699432099</v>
      </c>
      <c r="J1046" s="51">
        <f t="shared" ref="J1046" si="280">IFERROR(E1046/H1046,"")*100</f>
        <v>44.263273835258303</v>
      </c>
      <c r="K1046" s="161">
        <f t="shared" si="271"/>
        <v>4009</v>
      </c>
      <c r="L1046" s="174">
        <f t="shared" si="275"/>
        <v>5951.92</v>
      </c>
      <c r="M1046" s="173">
        <f t="shared" si="276"/>
        <v>5091.92</v>
      </c>
    </row>
    <row r="1047" spans="1:13" ht="21.95" hidden="1" customHeight="1">
      <c r="A1047" s="169">
        <f t="shared" si="272"/>
        <v>5</v>
      </c>
      <c r="B1047" s="170">
        <v>21501</v>
      </c>
      <c r="C1047" s="171" t="s">
        <v>1056</v>
      </c>
      <c r="D1047" s="172">
        <v>0</v>
      </c>
      <c r="E1047" s="172">
        <v>0</v>
      </c>
      <c r="F1047" s="172">
        <v>0</v>
      </c>
      <c r="G1047" s="172">
        <v>0</v>
      </c>
      <c r="H1047" s="172">
        <v>0</v>
      </c>
      <c r="I1047" s="175" t="str">
        <f t="shared" si="273"/>
        <v/>
      </c>
      <c r="J1047" s="175" t="str">
        <f t="shared" si="274"/>
        <v/>
      </c>
      <c r="K1047" s="161">
        <f t="shared" si="271"/>
        <v>0</v>
      </c>
      <c r="L1047" s="174">
        <f t="shared" si="275"/>
        <v>0</v>
      </c>
      <c r="M1047" s="173">
        <f t="shared" si="276"/>
        <v>0</v>
      </c>
    </row>
    <row r="1048" spans="1:13" ht="21.95" hidden="1" customHeight="1">
      <c r="A1048" s="169">
        <f t="shared" si="272"/>
        <v>7</v>
      </c>
      <c r="B1048" s="170">
        <v>2150101</v>
      </c>
      <c r="C1048" s="171" t="s">
        <v>301</v>
      </c>
      <c r="D1048" s="172">
        <v>0</v>
      </c>
      <c r="E1048" s="172">
        <v>0</v>
      </c>
      <c r="F1048" s="172">
        <v>0</v>
      </c>
      <c r="G1048" s="172">
        <v>0</v>
      </c>
      <c r="H1048" s="172">
        <v>0</v>
      </c>
      <c r="I1048" s="175" t="str">
        <f t="shared" si="273"/>
        <v/>
      </c>
      <c r="J1048" s="175" t="str">
        <f t="shared" si="274"/>
        <v/>
      </c>
      <c r="K1048" s="161">
        <f t="shared" si="271"/>
        <v>0</v>
      </c>
      <c r="L1048" s="174">
        <f t="shared" si="275"/>
        <v>0</v>
      </c>
      <c r="M1048" s="173">
        <f t="shared" si="276"/>
        <v>0</v>
      </c>
    </row>
    <row r="1049" spans="1:13" ht="21.95" hidden="1" customHeight="1">
      <c r="A1049" s="169">
        <f t="shared" si="272"/>
        <v>7</v>
      </c>
      <c r="B1049" s="170">
        <v>2150102</v>
      </c>
      <c r="C1049" s="171" t="s">
        <v>279</v>
      </c>
      <c r="D1049" s="172">
        <v>0</v>
      </c>
      <c r="E1049" s="172">
        <v>0</v>
      </c>
      <c r="F1049" s="172">
        <v>0</v>
      </c>
      <c r="G1049" s="172">
        <v>0</v>
      </c>
      <c r="H1049" s="172">
        <v>0</v>
      </c>
      <c r="I1049" s="175" t="str">
        <f t="shared" si="273"/>
        <v/>
      </c>
      <c r="J1049" s="175" t="str">
        <f t="shared" si="274"/>
        <v/>
      </c>
      <c r="K1049" s="161">
        <f t="shared" si="271"/>
        <v>0</v>
      </c>
      <c r="L1049" s="174">
        <f t="shared" si="275"/>
        <v>0</v>
      </c>
      <c r="M1049" s="173">
        <f t="shared" si="276"/>
        <v>0</v>
      </c>
    </row>
    <row r="1050" spans="1:13" ht="21.95" hidden="1" customHeight="1">
      <c r="A1050" s="169">
        <f t="shared" si="272"/>
        <v>7</v>
      </c>
      <c r="B1050" s="170">
        <v>2150103</v>
      </c>
      <c r="C1050" s="171" t="s">
        <v>256</v>
      </c>
      <c r="D1050" s="172">
        <v>0</v>
      </c>
      <c r="E1050" s="172">
        <v>0</v>
      </c>
      <c r="F1050" s="172">
        <v>0</v>
      </c>
      <c r="G1050" s="172">
        <v>0</v>
      </c>
      <c r="H1050" s="172">
        <v>0</v>
      </c>
      <c r="I1050" s="175" t="str">
        <f t="shared" si="273"/>
        <v/>
      </c>
      <c r="J1050" s="175" t="str">
        <f t="shared" si="274"/>
        <v/>
      </c>
      <c r="K1050" s="161">
        <f t="shared" si="271"/>
        <v>0</v>
      </c>
      <c r="L1050" s="174">
        <f t="shared" si="275"/>
        <v>0</v>
      </c>
      <c r="M1050" s="173">
        <f t="shared" si="276"/>
        <v>0</v>
      </c>
    </row>
    <row r="1051" spans="1:13" ht="21.95" hidden="1" customHeight="1">
      <c r="A1051" s="169">
        <f t="shared" si="272"/>
        <v>7</v>
      </c>
      <c r="B1051" s="170">
        <v>2150104</v>
      </c>
      <c r="C1051" s="171" t="s">
        <v>1057</v>
      </c>
      <c r="D1051" s="172">
        <v>0</v>
      </c>
      <c r="E1051" s="172">
        <v>0</v>
      </c>
      <c r="F1051" s="172">
        <v>0</v>
      </c>
      <c r="G1051" s="172">
        <v>0</v>
      </c>
      <c r="H1051" s="172">
        <v>0</v>
      </c>
      <c r="I1051" s="175" t="str">
        <f t="shared" si="273"/>
        <v/>
      </c>
      <c r="J1051" s="175" t="str">
        <f t="shared" si="274"/>
        <v/>
      </c>
      <c r="K1051" s="161">
        <f t="shared" si="271"/>
        <v>0</v>
      </c>
      <c r="L1051" s="174">
        <f t="shared" si="275"/>
        <v>0</v>
      </c>
      <c r="M1051" s="173">
        <f t="shared" si="276"/>
        <v>0</v>
      </c>
    </row>
    <row r="1052" spans="1:13" ht="21.95" hidden="1" customHeight="1">
      <c r="A1052" s="169">
        <f t="shared" si="272"/>
        <v>7</v>
      </c>
      <c r="B1052" s="170">
        <v>2150105</v>
      </c>
      <c r="C1052" s="171" t="s">
        <v>1058</v>
      </c>
      <c r="D1052" s="172">
        <v>0</v>
      </c>
      <c r="E1052" s="172">
        <v>0</v>
      </c>
      <c r="F1052" s="172">
        <v>0</v>
      </c>
      <c r="G1052" s="172">
        <v>0</v>
      </c>
      <c r="H1052" s="172">
        <v>0</v>
      </c>
      <c r="I1052" s="175" t="str">
        <f t="shared" si="273"/>
        <v/>
      </c>
      <c r="J1052" s="175" t="str">
        <f t="shared" si="274"/>
        <v/>
      </c>
      <c r="K1052" s="161">
        <f t="shared" si="271"/>
        <v>0</v>
      </c>
      <c r="L1052" s="174">
        <f t="shared" si="275"/>
        <v>0</v>
      </c>
      <c r="M1052" s="173">
        <f t="shared" si="276"/>
        <v>0</v>
      </c>
    </row>
    <row r="1053" spans="1:13" ht="21.95" hidden="1" customHeight="1">
      <c r="A1053" s="169">
        <f t="shared" si="272"/>
        <v>7</v>
      </c>
      <c r="B1053" s="170">
        <v>2150106</v>
      </c>
      <c r="C1053" s="171" t="s">
        <v>1059</v>
      </c>
      <c r="D1053" s="172">
        <v>0</v>
      </c>
      <c r="E1053" s="172">
        <v>0</v>
      </c>
      <c r="F1053" s="172">
        <v>0</v>
      </c>
      <c r="G1053" s="172">
        <v>0</v>
      </c>
      <c r="H1053" s="172">
        <v>0</v>
      </c>
      <c r="I1053" s="175" t="str">
        <f t="shared" si="273"/>
        <v/>
      </c>
      <c r="J1053" s="175" t="str">
        <f t="shared" si="274"/>
        <v/>
      </c>
      <c r="K1053" s="161">
        <f t="shared" si="271"/>
        <v>0</v>
      </c>
      <c r="L1053" s="174">
        <f t="shared" si="275"/>
        <v>0</v>
      </c>
      <c r="M1053" s="173">
        <f t="shared" si="276"/>
        <v>0</v>
      </c>
    </row>
    <row r="1054" spans="1:13" ht="21.95" hidden="1" customHeight="1">
      <c r="A1054" s="169">
        <f t="shared" si="272"/>
        <v>7</v>
      </c>
      <c r="B1054" s="170">
        <v>2150107</v>
      </c>
      <c r="C1054" s="171" t="s">
        <v>1060</v>
      </c>
      <c r="D1054" s="172">
        <v>0</v>
      </c>
      <c r="E1054" s="172">
        <v>0</v>
      </c>
      <c r="F1054" s="172">
        <v>0</v>
      </c>
      <c r="G1054" s="172">
        <v>0</v>
      </c>
      <c r="H1054" s="172">
        <v>0</v>
      </c>
      <c r="I1054" s="175" t="str">
        <f t="shared" si="273"/>
        <v/>
      </c>
      <c r="J1054" s="175" t="str">
        <f t="shared" si="274"/>
        <v/>
      </c>
      <c r="K1054" s="161">
        <f t="shared" si="271"/>
        <v>0</v>
      </c>
      <c r="L1054" s="174">
        <f t="shared" si="275"/>
        <v>0</v>
      </c>
      <c r="M1054" s="173">
        <f t="shared" si="276"/>
        <v>0</v>
      </c>
    </row>
    <row r="1055" spans="1:13" ht="21.95" hidden="1" customHeight="1">
      <c r="A1055" s="169">
        <f t="shared" si="272"/>
        <v>7</v>
      </c>
      <c r="B1055" s="170">
        <v>2150108</v>
      </c>
      <c r="C1055" s="171" t="s">
        <v>1061</v>
      </c>
      <c r="D1055" s="172">
        <v>0</v>
      </c>
      <c r="E1055" s="172">
        <v>0</v>
      </c>
      <c r="F1055" s="172">
        <v>0</v>
      </c>
      <c r="G1055" s="172">
        <v>0</v>
      </c>
      <c r="H1055" s="172">
        <v>0</v>
      </c>
      <c r="I1055" s="175" t="str">
        <f t="shared" si="273"/>
        <v/>
      </c>
      <c r="J1055" s="175" t="str">
        <f t="shared" si="274"/>
        <v/>
      </c>
      <c r="K1055" s="161">
        <f t="shared" si="271"/>
        <v>0</v>
      </c>
      <c r="L1055" s="174">
        <f t="shared" si="275"/>
        <v>0</v>
      </c>
      <c r="M1055" s="173">
        <f t="shared" si="276"/>
        <v>0</v>
      </c>
    </row>
    <row r="1056" spans="1:13" ht="21.95" hidden="1" customHeight="1">
      <c r="A1056" s="169">
        <f t="shared" si="272"/>
        <v>7</v>
      </c>
      <c r="B1056" s="170">
        <v>2150199</v>
      </c>
      <c r="C1056" s="171" t="s">
        <v>1062</v>
      </c>
      <c r="D1056" s="172">
        <v>0</v>
      </c>
      <c r="E1056" s="172">
        <v>0</v>
      </c>
      <c r="F1056" s="172">
        <v>0</v>
      </c>
      <c r="G1056" s="172">
        <v>0</v>
      </c>
      <c r="H1056" s="172">
        <v>0</v>
      </c>
      <c r="I1056" s="175" t="str">
        <f t="shared" si="273"/>
        <v/>
      </c>
      <c r="J1056" s="175" t="str">
        <f t="shared" si="274"/>
        <v/>
      </c>
      <c r="K1056" s="161">
        <f t="shared" si="271"/>
        <v>0</v>
      </c>
      <c r="L1056" s="174">
        <f t="shared" si="275"/>
        <v>0</v>
      </c>
      <c r="M1056" s="173">
        <f t="shared" si="276"/>
        <v>0</v>
      </c>
    </row>
    <row r="1057" spans="1:13" ht="21.95" customHeight="1">
      <c r="A1057" s="169">
        <f t="shared" si="272"/>
        <v>5</v>
      </c>
      <c r="B1057" s="170">
        <v>21502</v>
      </c>
      <c r="C1057" s="171" t="s">
        <v>1063</v>
      </c>
      <c r="D1057" s="172">
        <v>0</v>
      </c>
      <c r="E1057" s="172">
        <v>20</v>
      </c>
      <c r="F1057" s="172">
        <v>20</v>
      </c>
      <c r="G1057" s="172">
        <v>0</v>
      </c>
      <c r="H1057" s="172">
        <v>0</v>
      </c>
      <c r="I1057" s="51"/>
      <c r="J1057" s="51"/>
      <c r="K1057" s="161">
        <f t="shared" si="271"/>
        <v>40</v>
      </c>
      <c r="L1057" s="174">
        <f t="shared" si="275"/>
        <v>40</v>
      </c>
      <c r="M1057" s="173">
        <f t="shared" si="276"/>
        <v>20</v>
      </c>
    </row>
    <row r="1058" spans="1:13" ht="21.95" hidden="1" customHeight="1">
      <c r="A1058" s="169">
        <f t="shared" si="272"/>
        <v>7</v>
      </c>
      <c r="B1058" s="170">
        <v>2150201</v>
      </c>
      <c r="C1058" s="171" t="s">
        <v>301</v>
      </c>
      <c r="D1058" s="172">
        <v>0</v>
      </c>
      <c r="E1058" s="172">
        <v>0</v>
      </c>
      <c r="F1058" s="172">
        <v>0</v>
      </c>
      <c r="G1058" s="172">
        <v>0</v>
      </c>
      <c r="H1058" s="172">
        <v>0</v>
      </c>
      <c r="I1058" s="175" t="str">
        <f t="shared" si="273"/>
        <v/>
      </c>
      <c r="J1058" s="175" t="str">
        <f t="shared" si="274"/>
        <v/>
      </c>
      <c r="K1058" s="161">
        <f t="shared" si="271"/>
        <v>0</v>
      </c>
      <c r="L1058" s="174">
        <f t="shared" si="275"/>
        <v>0</v>
      </c>
      <c r="M1058" s="173">
        <f t="shared" si="276"/>
        <v>0</v>
      </c>
    </row>
    <row r="1059" spans="1:13" ht="21.95" hidden="1" customHeight="1">
      <c r="A1059" s="169">
        <f t="shared" si="272"/>
        <v>7</v>
      </c>
      <c r="B1059" s="170">
        <v>2150202</v>
      </c>
      <c r="C1059" s="171" t="s">
        <v>279</v>
      </c>
      <c r="D1059" s="172">
        <v>0</v>
      </c>
      <c r="E1059" s="172">
        <v>0</v>
      </c>
      <c r="F1059" s="172">
        <v>0</v>
      </c>
      <c r="G1059" s="172">
        <v>0</v>
      </c>
      <c r="H1059" s="172">
        <v>0</v>
      </c>
      <c r="I1059" s="175" t="str">
        <f t="shared" si="273"/>
        <v/>
      </c>
      <c r="J1059" s="175" t="str">
        <f t="shared" si="274"/>
        <v/>
      </c>
      <c r="K1059" s="161">
        <f t="shared" si="271"/>
        <v>0</v>
      </c>
      <c r="L1059" s="174">
        <f t="shared" si="275"/>
        <v>0</v>
      </c>
      <c r="M1059" s="173">
        <f t="shared" si="276"/>
        <v>0</v>
      </c>
    </row>
    <row r="1060" spans="1:13" ht="21.95" hidden="1" customHeight="1">
      <c r="A1060" s="169">
        <f t="shared" si="272"/>
        <v>7</v>
      </c>
      <c r="B1060" s="170">
        <v>2150203</v>
      </c>
      <c r="C1060" s="171" t="s">
        <v>256</v>
      </c>
      <c r="D1060" s="172">
        <v>0</v>
      </c>
      <c r="E1060" s="172">
        <v>0</v>
      </c>
      <c r="F1060" s="172">
        <v>0</v>
      </c>
      <c r="G1060" s="172">
        <v>0</v>
      </c>
      <c r="H1060" s="172">
        <v>0</v>
      </c>
      <c r="I1060" s="175" t="str">
        <f t="shared" si="273"/>
        <v/>
      </c>
      <c r="J1060" s="175" t="str">
        <f t="shared" si="274"/>
        <v/>
      </c>
      <c r="K1060" s="161">
        <f t="shared" si="271"/>
        <v>0</v>
      </c>
      <c r="L1060" s="174">
        <f t="shared" si="275"/>
        <v>0</v>
      </c>
      <c r="M1060" s="173">
        <f t="shared" si="276"/>
        <v>0</v>
      </c>
    </row>
    <row r="1061" spans="1:13" ht="21.95" hidden="1" customHeight="1">
      <c r="A1061" s="169">
        <f t="shared" si="272"/>
        <v>7</v>
      </c>
      <c r="B1061" s="170">
        <v>2150204</v>
      </c>
      <c r="C1061" s="171" t="s">
        <v>1064</v>
      </c>
      <c r="D1061" s="172">
        <v>0</v>
      </c>
      <c r="E1061" s="172">
        <v>0</v>
      </c>
      <c r="F1061" s="172">
        <v>0</v>
      </c>
      <c r="G1061" s="172">
        <v>0</v>
      </c>
      <c r="H1061" s="172">
        <v>0</v>
      </c>
      <c r="I1061" s="175" t="str">
        <f t="shared" si="273"/>
        <v/>
      </c>
      <c r="J1061" s="175" t="str">
        <f t="shared" si="274"/>
        <v/>
      </c>
      <c r="K1061" s="161">
        <f t="shared" si="271"/>
        <v>0</v>
      </c>
      <c r="L1061" s="174">
        <f t="shared" si="275"/>
        <v>0</v>
      </c>
      <c r="M1061" s="173">
        <f t="shared" si="276"/>
        <v>0</v>
      </c>
    </row>
    <row r="1062" spans="1:13" ht="21.95" hidden="1" customHeight="1">
      <c r="A1062" s="169">
        <f t="shared" si="272"/>
        <v>7</v>
      </c>
      <c r="B1062" s="170">
        <v>2150205</v>
      </c>
      <c r="C1062" s="171" t="s">
        <v>1065</v>
      </c>
      <c r="D1062" s="172">
        <v>0</v>
      </c>
      <c r="E1062" s="172">
        <v>0</v>
      </c>
      <c r="F1062" s="172">
        <v>0</v>
      </c>
      <c r="G1062" s="172">
        <v>0</v>
      </c>
      <c r="H1062" s="172">
        <v>0</v>
      </c>
      <c r="I1062" s="175" t="str">
        <f t="shared" si="273"/>
        <v/>
      </c>
      <c r="J1062" s="175" t="str">
        <f t="shared" si="274"/>
        <v/>
      </c>
      <c r="K1062" s="161">
        <f t="shared" si="271"/>
        <v>0</v>
      </c>
      <c r="L1062" s="174">
        <f t="shared" si="275"/>
        <v>0</v>
      </c>
      <c r="M1062" s="173">
        <f t="shared" si="276"/>
        <v>0</v>
      </c>
    </row>
    <row r="1063" spans="1:13" ht="21.95" hidden="1" customHeight="1">
      <c r="A1063" s="169">
        <f t="shared" si="272"/>
        <v>7</v>
      </c>
      <c r="B1063" s="170">
        <v>2150206</v>
      </c>
      <c r="C1063" s="171" t="s">
        <v>1066</v>
      </c>
      <c r="D1063" s="172">
        <v>0</v>
      </c>
      <c r="E1063" s="172">
        <v>0</v>
      </c>
      <c r="F1063" s="172">
        <v>0</v>
      </c>
      <c r="G1063" s="172">
        <v>0</v>
      </c>
      <c r="H1063" s="172">
        <v>0</v>
      </c>
      <c r="I1063" s="175" t="str">
        <f t="shared" si="273"/>
        <v/>
      </c>
      <c r="J1063" s="175" t="str">
        <f t="shared" si="274"/>
        <v/>
      </c>
      <c r="K1063" s="161">
        <f t="shared" si="271"/>
        <v>0</v>
      </c>
      <c r="L1063" s="174">
        <f t="shared" si="275"/>
        <v>0</v>
      </c>
      <c r="M1063" s="173">
        <f t="shared" si="276"/>
        <v>0</v>
      </c>
    </row>
    <row r="1064" spans="1:13" ht="21.95" hidden="1" customHeight="1">
      <c r="A1064" s="169">
        <f t="shared" si="272"/>
        <v>7</v>
      </c>
      <c r="B1064" s="170">
        <v>2150207</v>
      </c>
      <c r="C1064" s="171" t="s">
        <v>1067</v>
      </c>
      <c r="D1064" s="172">
        <v>0</v>
      </c>
      <c r="E1064" s="172">
        <v>0</v>
      </c>
      <c r="F1064" s="172">
        <v>0</v>
      </c>
      <c r="G1064" s="172">
        <v>0</v>
      </c>
      <c r="H1064" s="172">
        <v>0</v>
      </c>
      <c r="I1064" s="175" t="str">
        <f t="shared" si="273"/>
        <v/>
      </c>
      <c r="J1064" s="175" t="str">
        <f t="shared" si="274"/>
        <v/>
      </c>
      <c r="K1064" s="161">
        <f t="shared" si="271"/>
        <v>0</v>
      </c>
      <c r="L1064" s="174">
        <f t="shared" si="275"/>
        <v>0</v>
      </c>
      <c r="M1064" s="173">
        <f t="shared" si="276"/>
        <v>0</v>
      </c>
    </row>
    <row r="1065" spans="1:13" ht="21.95" hidden="1" customHeight="1">
      <c r="A1065" s="169">
        <f t="shared" si="272"/>
        <v>7</v>
      </c>
      <c r="B1065" s="170">
        <v>2150208</v>
      </c>
      <c r="C1065" s="171" t="s">
        <v>1068</v>
      </c>
      <c r="D1065" s="172">
        <v>0</v>
      </c>
      <c r="E1065" s="172">
        <v>0</v>
      </c>
      <c r="F1065" s="172">
        <v>0</v>
      </c>
      <c r="G1065" s="172">
        <v>0</v>
      </c>
      <c r="H1065" s="172">
        <v>0</v>
      </c>
      <c r="I1065" s="175" t="str">
        <f t="shared" si="273"/>
        <v/>
      </c>
      <c r="J1065" s="175" t="str">
        <f t="shared" si="274"/>
        <v/>
      </c>
      <c r="K1065" s="161">
        <f t="shared" si="271"/>
        <v>0</v>
      </c>
      <c r="L1065" s="174">
        <f t="shared" si="275"/>
        <v>0</v>
      </c>
      <c r="M1065" s="173">
        <f t="shared" si="276"/>
        <v>0</v>
      </c>
    </row>
    <row r="1066" spans="1:13" ht="21.95" hidden="1" customHeight="1">
      <c r="A1066" s="169">
        <f t="shared" si="272"/>
        <v>7</v>
      </c>
      <c r="B1066" s="170">
        <v>2150209</v>
      </c>
      <c r="C1066" s="171" t="s">
        <v>1069</v>
      </c>
      <c r="D1066" s="172">
        <v>0</v>
      </c>
      <c r="E1066" s="172">
        <v>0</v>
      </c>
      <c r="F1066" s="172">
        <v>0</v>
      </c>
      <c r="G1066" s="172">
        <v>0</v>
      </c>
      <c r="H1066" s="172">
        <v>0</v>
      </c>
      <c r="I1066" s="175" t="str">
        <f t="shared" si="273"/>
        <v/>
      </c>
      <c r="J1066" s="175" t="str">
        <f t="shared" si="274"/>
        <v/>
      </c>
      <c r="K1066" s="161">
        <f t="shared" si="271"/>
        <v>0</v>
      </c>
      <c r="L1066" s="174">
        <f t="shared" si="275"/>
        <v>0</v>
      </c>
      <c r="M1066" s="173">
        <f t="shared" si="276"/>
        <v>0</v>
      </c>
    </row>
    <row r="1067" spans="1:13" ht="21.95" hidden="1" customHeight="1">
      <c r="A1067" s="169">
        <f t="shared" si="272"/>
        <v>7</v>
      </c>
      <c r="B1067" s="170">
        <v>2150210</v>
      </c>
      <c r="C1067" s="171" t="s">
        <v>1070</v>
      </c>
      <c r="D1067" s="172">
        <v>0</v>
      </c>
      <c r="E1067" s="172">
        <v>0</v>
      </c>
      <c r="F1067" s="172">
        <v>0</v>
      </c>
      <c r="G1067" s="172">
        <v>0</v>
      </c>
      <c r="H1067" s="172">
        <v>0</v>
      </c>
      <c r="I1067" s="175" t="str">
        <f t="shared" si="273"/>
        <v/>
      </c>
      <c r="J1067" s="175" t="str">
        <f t="shared" si="274"/>
        <v/>
      </c>
      <c r="K1067" s="161">
        <f t="shared" si="271"/>
        <v>0</v>
      </c>
      <c r="L1067" s="174">
        <f t="shared" si="275"/>
        <v>0</v>
      </c>
      <c r="M1067" s="173">
        <f t="shared" si="276"/>
        <v>0</v>
      </c>
    </row>
    <row r="1068" spans="1:13" ht="21.95" hidden="1" customHeight="1">
      <c r="A1068" s="169">
        <f t="shared" si="272"/>
        <v>7</v>
      </c>
      <c r="B1068" s="170">
        <v>2150212</v>
      </c>
      <c r="C1068" s="171" t="s">
        <v>1071</v>
      </c>
      <c r="D1068" s="172">
        <v>0</v>
      </c>
      <c r="E1068" s="172">
        <v>0</v>
      </c>
      <c r="F1068" s="172">
        <v>0</v>
      </c>
      <c r="G1068" s="172">
        <v>0</v>
      </c>
      <c r="H1068" s="172">
        <v>0</v>
      </c>
      <c r="I1068" s="175" t="str">
        <f t="shared" si="273"/>
        <v/>
      </c>
      <c r="J1068" s="175" t="str">
        <f t="shared" si="274"/>
        <v/>
      </c>
      <c r="K1068" s="161">
        <f t="shared" si="271"/>
        <v>0</v>
      </c>
      <c r="L1068" s="174">
        <f t="shared" si="275"/>
        <v>0</v>
      </c>
      <c r="M1068" s="173">
        <f t="shared" si="276"/>
        <v>0</v>
      </c>
    </row>
    <row r="1069" spans="1:13" ht="21.95" hidden="1" customHeight="1">
      <c r="A1069" s="169">
        <f t="shared" si="272"/>
        <v>7</v>
      </c>
      <c r="B1069" s="170">
        <v>2150213</v>
      </c>
      <c r="C1069" s="171" t="s">
        <v>1072</v>
      </c>
      <c r="D1069" s="172">
        <v>0</v>
      </c>
      <c r="E1069" s="172">
        <v>0</v>
      </c>
      <c r="F1069" s="172">
        <v>0</v>
      </c>
      <c r="G1069" s="172">
        <v>0</v>
      </c>
      <c r="H1069" s="172">
        <v>0</v>
      </c>
      <c r="I1069" s="175" t="str">
        <f t="shared" si="273"/>
        <v/>
      </c>
      <c r="J1069" s="175" t="str">
        <f t="shared" si="274"/>
        <v/>
      </c>
      <c r="K1069" s="161">
        <f t="shared" si="271"/>
        <v>0</v>
      </c>
      <c r="L1069" s="174">
        <f t="shared" si="275"/>
        <v>0</v>
      </c>
      <c r="M1069" s="173">
        <f t="shared" si="276"/>
        <v>0</v>
      </c>
    </row>
    <row r="1070" spans="1:13" ht="21.95" hidden="1" customHeight="1">
      <c r="A1070" s="169">
        <f t="shared" si="272"/>
        <v>7</v>
      </c>
      <c r="B1070" s="170">
        <v>2150214</v>
      </c>
      <c r="C1070" s="171" t="s">
        <v>1073</v>
      </c>
      <c r="D1070" s="172">
        <v>0</v>
      </c>
      <c r="E1070" s="172">
        <v>0</v>
      </c>
      <c r="F1070" s="172">
        <v>0</v>
      </c>
      <c r="G1070" s="172">
        <v>0</v>
      </c>
      <c r="H1070" s="172">
        <v>0</v>
      </c>
      <c r="I1070" s="175" t="str">
        <f t="shared" si="273"/>
        <v/>
      </c>
      <c r="J1070" s="175" t="str">
        <f t="shared" si="274"/>
        <v/>
      </c>
      <c r="K1070" s="161">
        <f t="shared" si="271"/>
        <v>0</v>
      </c>
      <c r="L1070" s="174">
        <f t="shared" si="275"/>
        <v>0</v>
      </c>
      <c r="M1070" s="173">
        <f t="shared" si="276"/>
        <v>0</v>
      </c>
    </row>
    <row r="1071" spans="1:13" ht="21.95" hidden="1" customHeight="1">
      <c r="A1071" s="169">
        <f t="shared" si="272"/>
        <v>7</v>
      </c>
      <c r="B1071" s="170">
        <v>2150215</v>
      </c>
      <c r="C1071" s="171" t="s">
        <v>1074</v>
      </c>
      <c r="D1071" s="172">
        <v>0</v>
      </c>
      <c r="E1071" s="172">
        <v>0</v>
      </c>
      <c r="F1071" s="172">
        <v>0</v>
      </c>
      <c r="G1071" s="172">
        <v>0</v>
      </c>
      <c r="H1071" s="172">
        <v>0</v>
      </c>
      <c r="I1071" s="175" t="str">
        <f t="shared" si="273"/>
        <v/>
      </c>
      <c r="J1071" s="175" t="str">
        <f t="shared" si="274"/>
        <v/>
      </c>
      <c r="K1071" s="161">
        <f t="shared" si="271"/>
        <v>0</v>
      </c>
      <c r="L1071" s="174">
        <f t="shared" si="275"/>
        <v>0</v>
      </c>
      <c r="M1071" s="173">
        <f t="shared" si="276"/>
        <v>0</v>
      </c>
    </row>
    <row r="1072" spans="1:13" ht="21.95" customHeight="1">
      <c r="A1072" s="169">
        <f t="shared" si="272"/>
        <v>7</v>
      </c>
      <c r="B1072" s="170">
        <v>2150299</v>
      </c>
      <c r="C1072" s="171" t="s">
        <v>1075</v>
      </c>
      <c r="D1072" s="172">
        <v>0</v>
      </c>
      <c r="E1072" s="172">
        <v>20</v>
      </c>
      <c r="F1072" s="172">
        <v>20</v>
      </c>
      <c r="G1072" s="172">
        <v>0</v>
      </c>
      <c r="H1072" s="172">
        <v>0</v>
      </c>
      <c r="I1072" s="51"/>
      <c r="J1072" s="51"/>
      <c r="K1072" s="161">
        <f t="shared" si="271"/>
        <v>40</v>
      </c>
      <c r="L1072" s="174">
        <f t="shared" si="275"/>
        <v>40</v>
      </c>
      <c r="M1072" s="173">
        <f t="shared" si="276"/>
        <v>20</v>
      </c>
    </row>
    <row r="1073" spans="1:13" ht="21.95" hidden="1" customHeight="1">
      <c r="A1073" s="169">
        <f t="shared" si="272"/>
        <v>5</v>
      </c>
      <c r="B1073" s="170">
        <v>21503</v>
      </c>
      <c r="C1073" s="171" t="s">
        <v>1076</v>
      </c>
      <c r="D1073" s="172">
        <v>0</v>
      </c>
      <c r="E1073" s="172">
        <v>0</v>
      </c>
      <c r="F1073" s="172">
        <v>0</v>
      </c>
      <c r="G1073" s="172">
        <v>0</v>
      </c>
      <c r="H1073" s="172">
        <v>0</v>
      </c>
      <c r="I1073" s="175" t="str">
        <f t="shared" si="273"/>
        <v/>
      </c>
      <c r="J1073" s="175" t="str">
        <f t="shared" si="274"/>
        <v/>
      </c>
      <c r="K1073" s="161">
        <f t="shared" si="271"/>
        <v>0</v>
      </c>
      <c r="L1073" s="174">
        <f t="shared" si="275"/>
        <v>0</v>
      </c>
      <c r="M1073" s="173">
        <f t="shared" si="276"/>
        <v>0</v>
      </c>
    </row>
    <row r="1074" spans="1:13" ht="21.95" hidden="1" customHeight="1">
      <c r="A1074" s="169">
        <f t="shared" si="272"/>
        <v>7</v>
      </c>
      <c r="B1074" s="170">
        <v>2150301</v>
      </c>
      <c r="C1074" s="171" t="s">
        <v>301</v>
      </c>
      <c r="D1074" s="172">
        <v>0</v>
      </c>
      <c r="E1074" s="172">
        <v>0</v>
      </c>
      <c r="F1074" s="172">
        <v>0</v>
      </c>
      <c r="G1074" s="172">
        <v>0</v>
      </c>
      <c r="H1074" s="172">
        <v>0</v>
      </c>
      <c r="I1074" s="175" t="str">
        <f t="shared" si="273"/>
        <v/>
      </c>
      <c r="J1074" s="175" t="str">
        <f t="shared" si="274"/>
        <v/>
      </c>
      <c r="K1074" s="161">
        <f t="shared" si="271"/>
        <v>0</v>
      </c>
      <c r="L1074" s="174">
        <f t="shared" si="275"/>
        <v>0</v>
      </c>
      <c r="M1074" s="173">
        <f t="shared" si="276"/>
        <v>0</v>
      </c>
    </row>
    <row r="1075" spans="1:13" ht="21.95" hidden="1" customHeight="1">
      <c r="A1075" s="169">
        <f t="shared" si="272"/>
        <v>7</v>
      </c>
      <c r="B1075" s="170">
        <v>2150302</v>
      </c>
      <c r="C1075" s="171" t="s">
        <v>279</v>
      </c>
      <c r="D1075" s="172">
        <v>0</v>
      </c>
      <c r="E1075" s="172">
        <v>0</v>
      </c>
      <c r="F1075" s="172">
        <v>0</v>
      </c>
      <c r="G1075" s="172">
        <v>0</v>
      </c>
      <c r="H1075" s="172">
        <v>0</v>
      </c>
      <c r="I1075" s="175" t="str">
        <f t="shared" si="273"/>
        <v/>
      </c>
      <c r="J1075" s="175" t="str">
        <f t="shared" si="274"/>
        <v/>
      </c>
      <c r="K1075" s="161">
        <f t="shared" si="271"/>
        <v>0</v>
      </c>
      <c r="L1075" s="174">
        <f t="shared" si="275"/>
        <v>0</v>
      </c>
      <c r="M1075" s="173">
        <f t="shared" si="276"/>
        <v>0</v>
      </c>
    </row>
    <row r="1076" spans="1:13" ht="21.95" hidden="1" customHeight="1">
      <c r="A1076" s="169">
        <f t="shared" si="272"/>
        <v>7</v>
      </c>
      <c r="B1076" s="170">
        <v>2150303</v>
      </c>
      <c r="C1076" s="171" t="s">
        <v>256</v>
      </c>
      <c r="D1076" s="172">
        <v>0</v>
      </c>
      <c r="E1076" s="172">
        <v>0</v>
      </c>
      <c r="F1076" s="172">
        <v>0</v>
      </c>
      <c r="G1076" s="172">
        <v>0</v>
      </c>
      <c r="H1076" s="172">
        <v>0</v>
      </c>
      <c r="I1076" s="175" t="str">
        <f t="shared" si="273"/>
        <v/>
      </c>
      <c r="J1076" s="175" t="str">
        <f t="shared" si="274"/>
        <v/>
      </c>
      <c r="K1076" s="161">
        <f t="shared" si="271"/>
        <v>0</v>
      </c>
      <c r="L1076" s="174">
        <f t="shared" si="275"/>
        <v>0</v>
      </c>
      <c r="M1076" s="173">
        <f t="shared" si="276"/>
        <v>0</v>
      </c>
    </row>
    <row r="1077" spans="1:13" ht="21.95" hidden="1" customHeight="1">
      <c r="A1077" s="169">
        <f t="shared" si="272"/>
        <v>7</v>
      </c>
      <c r="B1077" s="170">
        <v>2150399</v>
      </c>
      <c r="C1077" s="171" t="s">
        <v>1077</v>
      </c>
      <c r="D1077" s="172">
        <v>0</v>
      </c>
      <c r="E1077" s="172">
        <v>0</v>
      </c>
      <c r="F1077" s="172">
        <v>0</v>
      </c>
      <c r="G1077" s="172">
        <v>0</v>
      </c>
      <c r="H1077" s="172">
        <v>0</v>
      </c>
      <c r="I1077" s="175" t="str">
        <f t="shared" si="273"/>
        <v/>
      </c>
      <c r="J1077" s="175" t="str">
        <f t="shared" si="274"/>
        <v/>
      </c>
      <c r="K1077" s="161">
        <f t="shared" si="271"/>
        <v>0</v>
      </c>
      <c r="L1077" s="174">
        <f t="shared" si="275"/>
        <v>0</v>
      </c>
      <c r="M1077" s="173">
        <f t="shared" si="276"/>
        <v>0</v>
      </c>
    </row>
    <row r="1078" spans="1:13" ht="18" customHeight="1">
      <c r="A1078" s="169">
        <f t="shared" si="272"/>
        <v>5</v>
      </c>
      <c r="B1078" s="170">
        <v>21505</v>
      </c>
      <c r="C1078" s="171" t="s">
        <v>1078</v>
      </c>
      <c r="D1078" s="172">
        <v>972</v>
      </c>
      <c r="E1078" s="172">
        <v>600</v>
      </c>
      <c r="F1078" s="172">
        <v>600</v>
      </c>
      <c r="G1078" s="172">
        <v>0</v>
      </c>
      <c r="H1078" s="172">
        <v>806.84</v>
      </c>
      <c r="I1078" s="51">
        <f t="shared" ref="I1078:I1080" si="281">IFERROR(E1078/D1078,"")*100</f>
        <v>61.728395061728399</v>
      </c>
      <c r="J1078" s="51">
        <f t="shared" ref="J1078:J1079" si="282">IFERROR(E1078/H1078,"")*100</f>
        <v>74.364186207922302</v>
      </c>
      <c r="K1078" s="161">
        <f t="shared" si="271"/>
        <v>2172</v>
      </c>
      <c r="L1078" s="174">
        <f t="shared" si="275"/>
        <v>2978.84</v>
      </c>
      <c r="M1078" s="173">
        <f t="shared" si="276"/>
        <v>2378.84</v>
      </c>
    </row>
    <row r="1079" spans="1:13" ht="18" customHeight="1">
      <c r="A1079" s="169">
        <f t="shared" si="272"/>
        <v>7</v>
      </c>
      <c r="B1079" s="170">
        <v>2150501</v>
      </c>
      <c r="C1079" s="171" t="s">
        <v>254</v>
      </c>
      <c r="D1079" s="172">
        <v>167</v>
      </c>
      <c r="E1079" s="172">
        <v>93</v>
      </c>
      <c r="F1079" s="172">
        <v>93</v>
      </c>
      <c r="G1079" s="172">
        <v>0</v>
      </c>
      <c r="H1079" s="172">
        <v>144.16</v>
      </c>
      <c r="I1079" s="51">
        <f t="shared" si="281"/>
        <v>55.688622754491</v>
      </c>
      <c r="J1079" s="51">
        <f t="shared" si="282"/>
        <v>64.511653718090997</v>
      </c>
      <c r="K1079" s="161">
        <f t="shared" si="271"/>
        <v>353</v>
      </c>
      <c r="L1079" s="174">
        <f t="shared" si="275"/>
        <v>497.16</v>
      </c>
      <c r="M1079" s="173">
        <f t="shared" si="276"/>
        <v>404.16</v>
      </c>
    </row>
    <row r="1080" spans="1:13" ht="18" customHeight="1">
      <c r="A1080" s="169">
        <f t="shared" si="272"/>
        <v>7</v>
      </c>
      <c r="B1080" s="170">
        <v>2150502</v>
      </c>
      <c r="C1080" s="171" t="s">
        <v>255</v>
      </c>
      <c r="D1080" s="172">
        <v>105</v>
      </c>
      <c r="E1080" s="172">
        <v>27</v>
      </c>
      <c r="F1080" s="172">
        <v>27</v>
      </c>
      <c r="G1080" s="172">
        <v>0</v>
      </c>
      <c r="H1080" s="172">
        <v>0</v>
      </c>
      <c r="I1080" s="51">
        <f t="shared" si="281"/>
        <v>25.714285714285701</v>
      </c>
      <c r="J1080" s="51"/>
      <c r="K1080" s="161">
        <f t="shared" si="271"/>
        <v>159</v>
      </c>
      <c r="L1080" s="174">
        <f t="shared" si="275"/>
        <v>159</v>
      </c>
      <c r="M1080" s="173">
        <f t="shared" si="276"/>
        <v>132</v>
      </c>
    </row>
    <row r="1081" spans="1:13" ht="21.95" hidden="1" customHeight="1">
      <c r="A1081" s="169">
        <f t="shared" si="272"/>
        <v>7</v>
      </c>
      <c r="B1081" s="170">
        <v>2150503</v>
      </c>
      <c r="C1081" s="171" t="s">
        <v>256</v>
      </c>
      <c r="D1081" s="172">
        <v>0</v>
      </c>
      <c r="E1081" s="172">
        <v>0</v>
      </c>
      <c r="F1081" s="172">
        <v>0</v>
      </c>
      <c r="G1081" s="172">
        <v>0</v>
      </c>
      <c r="H1081" s="172">
        <v>0</v>
      </c>
      <c r="I1081" s="175" t="str">
        <f t="shared" si="273"/>
        <v/>
      </c>
      <c r="J1081" s="175" t="str">
        <f t="shared" si="274"/>
        <v/>
      </c>
      <c r="K1081" s="161">
        <f t="shared" si="271"/>
        <v>0</v>
      </c>
      <c r="L1081" s="174">
        <f t="shared" si="275"/>
        <v>0</v>
      </c>
      <c r="M1081" s="173">
        <f t="shared" si="276"/>
        <v>0</v>
      </c>
    </row>
    <row r="1082" spans="1:13" ht="21.95" hidden="1" customHeight="1">
      <c r="A1082" s="169">
        <f t="shared" si="272"/>
        <v>7</v>
      </c>
      <c r="B1082" s="170">
        <v>2150505</v>
      </c>
      <c r="C1082" s="171" t="s">
        <v>1079</v>
      </c>
      <c r="D1082" s="172">
        <v>0</v>
      </c>
      <c r="E1082" s="172">
        <v>0</v>
      </c>
      <c r="F1082" s="172">
        <v>0</v>
      </c>
      <c r="G1082" s="172">
        <v>0</v>
      </c>
      <c r="H1082" s="172">
        <v>0</v>
      </c>
      <c r="I1082" s="175" t="str">
        <f t="shared" si="273"/>
        <v/>
      </c>
      <c r="J1082" s="175" t="str">
        <f t="shared" si="274"/>
        <v/>
      </c>
      <c r="K1082" s="161">
        <f t="shared" si="271"/>
        <v>0</v>
      </c>
      <c r="L1082" s="174">
        <f t="shared" si="275"/>
        <v>0</v>
      </c>
      <c r="M1082" s="173">
        <f t="shared" si="276"/>
        <v>0</v>
      </c>
    </row>
    <row r="1083" spans="1:13" ht="21.95" hidden="1" customHeight="1">
      <c r="A1083" s="169">
        <f t="shared" si="272"/>
        <v>7</v>
      </c>
      <c r="B1083" s="170">
        <v>2150506</v>
      </c>
      <c r="C1083" s="171" t="s">
        <v>1080</v>
      </c>
      <c r="D1083" s="172">
        <v>0</v>
      </c>
      <c r="E1083" s="172">
        <v>0</v>
      </c>
      <c r="F1083" s="172">
        <v>0</v>
      </c>
      <c r="G1083" s="172">
        <v>0</v>
      </c>
      <c r="H1083" s="172">
        <v>0</v>
      </c>
      <c r="I1083" s="175" t="str">
        <f t="shared" si="273"/>
        <v/>
      </c>
      <c r="J1083" s="175" t="str">
        <f t="shared" si="274"/>
        <v/>
      </c>
      <c r="K1083" s="161">
        <f t="shared" si="271"/>
        <v>0</v>
      </c>
      <c r="L1083" s="174">
        <f t="shared" si="275"/>
        <v>0</v>
      </c>
      <c r="M1083" s="173">
        <f t="shared" si="276"/>
        <v>0</v>
      </c>
    </row>
    <row r="1084" spans="1:13" ht="21.95" hidden="1" customHeight="1">
      <c r="A1084" s="169">
        <f t="shared" si="272"/>
        <v>7</v>
      </c>
      <c r="B1084" s="170">
        <v>2150507</v>
      </c>
      <c r="C1084" s="171" t="s">
        <v>1081</v>
      </c>
      <c r="D1084" s="172">
        <v>0</v>
      </c>
      <c r="E1084" s="172">
        <v>0</v>
      </c>
      <c r="F1084" s="172">
        <v>0</v>
      </c>
      <c r="G1084" s="172">
        <v>0</v>
      </c>
      <c r="H1084" s="172">
        <v>0</v>
      </c>
      <c r="I1084" s="175" t="str">
        <f t="shared" si="273"/>
        <v/>
      </c>
      <c r="J1084" s="175" t="str">
        <f t="shared" si="274"/>
        <v/>
      </c>
      <c r="K1084" s="161">
        <f t="shared" si="271"/>
        <v>0</v>
      </c>
      <c r="L1084" s="174">
        <f t="shared" si="275"/>
        <v>0</v>
      </c>
      <c r="M1084" s="173">
        <f t="shared" si="276"/>
        <v>0</v>
      </c>
    </row>
    <row r="1085" spans="1:13" ht="21.95" hidden="1" customHeight="1">
      <c r="A1085" s="169">
        <f t="shared" si="272"/>
        <v>7</v>
      </c>
      <c r="B1085" s="170">
        <v>2150508</v>
      </c>
      <c r="C1085" s="171" t="s">
        <v>1082</v>
      </c>
      <c r="D1085" s="172">
        <v>0</v>
      </c>
      <c r="E1085" s="172">
        <v>0</v>
      </c>
      <c r="F1085" s="172">
        <v>0</v>
      </c>
      <c r="G1085" s="172">
        <v>0</v>
      </c>
      <c r="H1085" s="172">
        <v>0</v>
      </c>
      <c r="I1085" s="175" t="str">
        <f t="shared" si="273"/>
        <v/>
      </c>
      <c r="J1085" s="175" t="str">
        <f t="shared" si="274"/>
        <v/>
      </c>
      <c r="K1085" s="161">
        <f t="shared" si="271"/>
        <v>0</v>
      </c>
      <c r="L1085" s="174">
        <f t="shared" si="275"/>
        <v>0</v>
      </c>
      <c r="M1085" s="173">
        <f t="shared" si="276"/>
        <v>0</v>
      </c>
    </row>
    <row r="1086" spans="1:13" ht="21.95" hidden="1" customHeight="1">
      <c r="A1086" s="169">
        <f t="shared" si="272"/>
        <v>7</v>
      </c>
      <c r="B1086" s="170">
        <v>2150509</v>
      </c>
      <c r="C1086" s="171" t="s">
        <v>1083</v>
      </c>
      <c r="D1086" s="172">
        <v>0</v>
      </c>
      <c r="E1086" s="172">
        <v>0</v>
      </c>
      <c r="F1086" s="172">
        <v>0</v>
      </c>
      <c r="G1086" s="172">
        <v>0</v>
      </c>
      <c r="H1086" s="172">
        <v>0</v>
      </c>
      <c r="I1086" s="175" t="str">
        <f t="shared" si="273"/>
        <v/>
      </c>
      <c r="J1086" s="175" t="str">
        <f t="shared" si="274"/>
        <v/>
      </c>
      <c r="K1086" s="161">
        <f t="shared" si="271"/>
        <v>0</v>
      </c>
      <c r="L1086" s="174">
        <f t="shared" si="275"/>
        <v>0</v>
      </c>
      <c r="M1086" s="173">
        <f t="shared" si="276"/>
        <v>0</v>
      </c>
    </row>
    <row r="1087" spans="1:13" ht="18" hidden="1" customHeight="1">
      <c r="A1087" s="169">
        <f t="shared" si="272"/>
        <v>7</v>
      </c>
      <c r="B1087" s="170">
        <v>2150510</v>
      </c>
      <c r="C1087" s="171" t="s">
        <v>1084</v>
      </c>
      <c r="D1087" s="172">
        <v>0</v>
      </c>
      <c r="E1087" s="172">
        <v>0</v>
      </c>
      <c r="F1087" s="172">
        <v>0</v>
      </c>
      <c r="G1087" s="172">
        <v>0</v>
      </c>
      <c r="H1087" s="172">
        <v>0</v>
      </c>
      <c r="I1087" s="31" t="str">
        <f t="shared" si="273"/>
        <v/>
      </c>
      <c r="J1087" s="31" t="str">
        <f t="shared" si="274"/>
        <v/>
      </c>
      <c r="K1087" s="161">
        <f t="shared" si="271"/>
        <v>0</v>
      </c>
      <c r="L1087" s="174">
        <f t="shared" si="275"/>
        <v>0</v>
      </c>
      <c r="M1087" s="173">
        <f t="shared" si="276"/>
        <v>0</v>
      </c>
    </row>
    <row r="1088" spans="1:13" ht="21.95" hidden="1" customHeight="1">
      <c r="A1088" s="169">
        <f t="shared" si="272"/>
        <v>7</v>
      </c>
      <c r="B1088" s="170">
        <v>2150511</v>
      </c>
      <c r="C1088" s="171" t="s">
        <v>1085</v>
      </c>
      <c r="D1088" s="172">
        <v>0</v>
      </c>
      <c r="E1088" s="172">
        <v>0</v>
      </c>
      <c r="F1088" s="172">
        <v>0</v>
      </c>
      <c r="G1088" s="172">
        <v>0</v>
      </c>
      <c r="H1088" s="172">
        <v>0</v>
      </c>
      <c r="I1088" s="175" t="str">
        <f t="shared" si="273"/>
        <v/>
      </c>
      <c r="J1088" s="175" t="str">
        <f t="shared" si="274"/>
        <v/>
      </c>
      <c r="K1088" s="161">
        <f t="shared" si="271"/>
        <v>0</v>
      </c>
      <c r="L1088" s="174">
        <f t="shared" si="275"/>
        <v>0</v>
      </c>
      <c r="M1088" s="173">
        <f t="shared" si="276"/>
        <v>0</v>
      </c>
    </row>
    <row r="1089" spans="1:13" ht="21.95" hidden="1" customHeight="1">
      <c r="A1089" s="169">
        <f t="shared" si="272"/>
        <v>7</v>
      </c>
      <c r="B1089" s="170">
        <v>2150513</v>
      </c>
      <c r="C1089" s="171" t="s">
        <v>1030</v>
      </c>
      <c r="D1089" s="172">
        <v>0</v>
      </c>
      <c r="E1089" s="172">
        <v>0</v>
      </c>
      <c r="F1089" s="172">
        <v>0</v>
      </c>
      <c r="G1089" s="172">
        <v>0</v>
      </c>
      <c r="H1089" s="172">
        <v>0</v>
      </c>
      <c r="I1089" s="175" t="str">
        <f t="shared" si="273"/>
        <v/>
      </c>
      <c r="J1089" s="175" t="str">
        <f t="shared" si="274"/>
        <v/>
      </c>
      <c r="K1089" s="161">
        <f t="shared" si="271"/>
        <v>0</v>
      </c>
      <c r="L1089" s="174">
        <f t="shared" si="275"/>
        <v>0</v>
      </c>
      <c r="M1089" s="173">
        <f t="shared" si="276"/>
        <v>0</v>
      </c>
    </row>
    <row r="1090" spans="1:13" ht="21.95" hidden="1" customHeight="1">
      <c r="A1090" s="169">
        <f t="shared" si="272"/>
        <v>7</v>
      </c>
      <c r="B1090" s="170">
        <v>2150515</v>
      </c>
      <c r="C1090" s="171" t="s">
        <v>1086</v>
      </c>
      <c r="D1090" s="172">
        <v>0</v>
      </c>
      <c r="E1090" s="172">
        <v>0</v>
      </c>
      <c r="F1090" s="172">
        <v>0</v>
      </c>
      <c r="G1090" s="172">
        <v>0</v>
      </c>
      <c r="H1090" s="172">
        <v>0</v>
      </c>
      <c r="I1090" s="175" t="str">
        <f t="shared" si="273"/>
        <v/>
      </c>
      <c r="J1090" s="175" t="str">
        <f t="shared" si="274"/>
        <v/>
      </c>
      <c r="K1090" s="161">
        <f t="shared" si="271"/>
        <v>0</v>
      </c>
      <c r="L1090" s="174">
        <f t="shared" si="275"/>
        <v>0</v>
      </c>
      <c r="M1090" s="173">
        <f t="shared" si="276"/>
        <v>0</v>
      </c>
    </row>
    <row r="1091" spans="1:13" ht="18" customHeight="1">
      <c r="A1091" s="169">
        <f t="shared" si="272"/>
        <v>7</v>
      </c>
      <c r="B1091" s="170">
        <v>2150599</v>
      </c>
      <c r="C1091" s="171" t="s">
        <v>1087</v>
      </c>
      <c r="D1091" s="172">
        <v>700</v>
      </c>
      <c r="E1091" s="172">
        <v>480</v>
      </c>
      <c r="F1091" s="172">
        <v>480</v>
      </c>
      <c r="G1091" s="172">
        <v>0</v>
      </c>
      <c r="H1091" s="172">
        <v>662.68</v>
      </c>
      <c r="I1091" s="51">
        <f t="shared" ref="I1091:I1092" si="283">IFERROR(E1091/D1091,"")*100</f>
        <v>68.571428571428598</v>
      </c>
      <c r="J1091" s="51">
        <f t="shared" ref="J1091:J1092" si="284">IFERROR(E1091/H1091,"")*100</f>
        <v>72.433150238425796</v>
      </c>
      <c r="K1091" s="161">
        <f t="shared" si="271"/>
        <v>1660</v>
      </c>
      <c r="L1091" s="174">
        <f t="shared" si="275"/>
        <v>2322.6799999999998</v>
      </c>
      <c r="M1091" s="173">
        <f t="shared" si="276"/>
        <v>1842.68</v>
      </c>
    </row>
    <row r="1092" spans="1:13" ht="18" customHeight="1">
      <c r="A1092" s="169">
        <f t="shared" si="272"/>
        <v>5</v>
      </c>
      <c r="B1092" s="170">
        <v>21507</v>
      </c>
      <c r="C1092" s="171" t="s">
        <v>1088</v>
      </c>
      <c r="D1092" s="172">
        <v>344</v>
      </c>
      <c r="E1092" s="172">
        <v>187</v>
      </c>
      <c r="F1092" s="172">
        <v>187</v>
      </c>
      <c r="G1092" s="172">
        <v>0</v>
      </c>
      <c r="H1092" s="172">
        <v>332.76</v>
      </c>
      <c r="I1092" s="51">
        <f t="shared" si="283"/>
        <v>54.360465116279101</v>
      </c>
      <c r="J1092" s="51">
        <f t="shared" si="284"/>
        <v>56.196658252193799</v>
      </c>
      <c r="K1092" s="161">
        <f t="shared" si="271"/>
        <v>718</v>
      </c>
      <c r="L1092" s="174">
        <f t="shared" si="275"/>
        <v>1050.76</v>
      </c>
      <c r="M1092" s="173">
        <f t="shared" si="276"/>
        <v>863.76</v>
      </c>
    </row>
    <row r="1093" spans="1:13" ht="21.95" hidden="1" customHeight="1">
      <c r="A1093" s="169">
        <f t="shared" si="272"/>
        <v>7</v>
      </c>
      <c r="B1093" s="170">
        <v>2150701</v>
      </c>
      <c r="C1093" s="171" t="s">
        <v>301</v>
      </c>
      <c r="D1093" s="172">
        <v>0</v>
      </c>
      <c r="E1093" s="172">
        <v>0</v>
      </c>
      <c r="F1093" s="172">
        <v>0</v>
      </c>
      <c r="G1093" s="172">
        <v>0</v>
      </c>
      <c r="H1093" s="172">
        <v>0</v>
      </c>
      <c r="I1093" s="175" t="str">
        <f t="shared" si="273"/>
        <v/>
      </c>
      <c r="J1093" s="175" t="str">
        <f t="shared" si="274"/>
        <v/>
      </c>
      <c r="K1093" s="161">
        <f t="shared" si="271"/>
        <v>0</v>
      </c>
      <c r="L1093" s="174">
        <f t="shared" si="275"/>
        <v>0</v>
      </c>
      <c r="M1093" s="173">
        <f t="shared" si="276"/>
        <v>0</v>
      </c>
    </row>
    <row r="1094" spans="1:13" ht="18" hidden="1" customHeight="1">
      <c r="A1094" s="169">
        <f t="shared" si="272"/>
        <v>7</v>
      </c>
      <c r="B1094" s="170">
        <v>2150702</v>
      </c>
      <c r="C1094" s="171" t="s">
        <v>255</v>
      </c>
      <c r="D1094" s="172">
        <v>0</v>
      </c>
      <c r="E1094" s="172">
        <v>0</v>
      </c>
      <c r="F1094" s="172">
        <v>0</v>
      </c>
      <c r="G1094" s="172">
        <v>0</v>
      </c>
      <c r="H1094" s="172">
        <v>0</v>
      </c>
      <c r="I1094" s="31" t="str">
        <f t="shared" ref="I1094:I1157" si="285">IFERROR(E1094/D1094,"")</f>
        <v/>
      </c>
      <c r="J1094" s="31" t="str">
        <f t="shared" ref="J1094:J1157" si="286">IFERROR(E1094/H1094,"")</f>
        <v/>
      </c>
      <c r="K1094" s="161">
        <f t="shared" ref="K1094:K1157" si="287">D1094+E1094+F1094+G1094</f>
        <v>0</v>
      </c>
      <c r="L1094" s="174">
        <f t="shared" si="275"/>
        <v>0</v>
      </c>
      <c r="M1094" s="173">
        <f t="shared" si="276"/>
        <v>0</v>
      </c>
    </row>
    <row r="1095" spans="1:13" ht="21.95" hidden="1" customHeight="1">
      <c r="A1095" s="169">
        <f t="shared" ref="A1095:A1158" si="288">LEN(B1095)</f>
        <v>7</v>
      </c>
      <c r="B1095" s="170">
        <v>2150703</v>
      </c>
      <c r="C1095" s="171" t="s">
        <v>256</v>
      </c>
      <c r="D1095" s="172">
        <v>0</v>
      </c>
      <c r="E1095" s="172">
        <v>0</v>
      </c>
      <c r="F1095" s="172">
        <v>0</v>
      </c>
      <c r="G1095" s="172">
        <v>0</v>
      </c>
      <c r="H1095" s="172">
        <v>0</v>
      </c>
      <c r="I1095" s="175" t="str">
        <f t="shared" si="285"/>
        <v/>
      </c>
      <c r="J1095" s="175" t="str">
        <f t="shared" si="286"/>
        <v/>
      </c>
      <c r="K1095" s="161">
        <f t="shared" si="287"/>
        <v>0</v>
      </c>
      <c r="L1095" s="174">
        <f t="shared" ref="L1095:L1158" si="289">D1095+E1095+F1095+G1095+H1095</f>
        <v>0</v>
      </c>
      <c r="M1095" s="173">
        <f t="shared" ref="M1095:M1158" si="290">D1095+E1095+H1095</f>
        <v>0</v>
      </c>
    </row>
    <row r="1096" spans="1:13" ht="21.95" hidden="1" customHeight="1">
      <c r="A1096" s="169">
        <f t="shared" si="288"/>
        <v>7</v>
      </c>
      <c r="B1096" s="170">
        <v>2150704</v>
      </c>
      <c r="C1096" s="171" t="s">
        <v>1089</v>
      </c>
      <c r="D1096" s="172">
        <v>0</v>
      </c>
      <c r="E1096" s="172">
        <v>0</v>
      </c>
      <c r="F1096" s="172">
        <v>0</v>
      </c>
      <c r="G1096" s="172">
        <v>0</v>
      </c>
      <c r="H1096" s="172">
        <v>0</v>
      </c>
      <c r="I1096" s="175" t="str">
        <f t="shared" si="285"/>
        <v/>
      </c>
      <c r="J1096" s="175" t="str">
        <f t="shared" si="286"/>
        <v/>
      </c>
      <c r="K1096" s="161">
        <f t="shared" si="287"/>
        <v>0</v>
      </c>
      <c r="L1096" s="174">
        <f t="shared" si="289"/>
        <v>0</v>
      </c>
      <c r="M1096" s="173">
        <f t="shared" si="290"/>
        <v>0</v>
      </c>
    </row>
    <row r="1097" spans="1:13" ht="21.95" hidden="1" customHeight="1">
      <c r="A1097" s="169">
        <f t="shared" si="288"/>
        <v>7</v>
      </c>
      <c r="B1097" s="170">
        <v>2150705</v>
      </c>
      <c r="C1097" s="171" t="s">
        <v>1090</v>
      </c>
      <c r="D1097" s="172">
        <v>0</v>
      </c>
      <c r="E1097" s="172">
        <v>0</v>
      </c>
      <c r="F1097" s="172">
        <v>0</v>
      </c>
      <c r="G1097" s="172">
        <v>0</v>
      </c>
      <c r="H1097" s="172">
        <v>0</v>
      </c>
      <c r="I1097" s="175" t="str">
        <f t="shared" si="285"/>
        <v/>
      </c>
      <c r="J1097" s="175" t="str">
        <f t="shared" si="286"/>
        <v/>
      </c>
      <c r="K1097" s="161">
        <f t="shared" si="287"/>
        <v>0</v>
      </c>
      <c r="L1097" s="174">
        <f t="shared" si="289"/>
        <v>0</v>
      </c>
      <c r="M1097" s="173">
        <f t="shared" si="290"/>
        <v>0</v>
      </c>
    </row>
    <row r="1098" spans="1:13" ht="18" customHeight="1">
      <c r="A1098" s="169">
        <f t="shared" si="288"/>
        <v>7</v>
      </c>
      <c r="B1098" s="170">
        <v>2150799</v>
      </c>
      <c r="C1098" s="171" t="s">
        <v>1091</v>
      </c>
      <c r="D1098" s="172">
        <v>344</v>
      </c>
      <c r="E1098" s="172">
        <v>187</v>
      </c>
      <c r="F1098" s="172">
        <v>187</v>
      </c>
      <c r="G1098" s="172">
        <v>0</v>
      </c>
      <c r="H1098" s="172">
        <v>332.76</v>
      </c>
      <c r="I1098" s="51">
        <f t="shared" ref="I1098:I1100" si="291">IFERROR(E1098/D1098,"")*100</f>
        <v>54.360465116279101</v>
      </c>
      <c r="J1098" s="51">
        <f t="shared" ref="J1098:J1100" si="292">IFERROR(E1098/H1098,"")*100</f>
        <v>56.196658252193799</v>
      </c>
      <c r="K1098" s="161">
        <f t="shared" si="287"/>
        <v>718</v>
      </c>
      <c r="L1098" s="174">
        <f t="shared" si="289"/>
        <v>1050.76</v>
      </c>
      <c r="M1098" s="173">
        <f t="shared" si="290"/>
        <v>863.76</v>
      </c>
    </row>
    <row r="1099" spans="1:13" ht="18" customHeight="1">
      <c r="A1099" s="169">
        <f t="shared" si="288"/>
        <v>5</v>
      </c>
      <c r="B1099" s="170">
        <v>21508</v>
      </c>
      <c r="C1099" s="171" t="s">
        <v>1092</v>
      </c>
      <c r="D1099" s="172">
        <v>244</v>
      </c>
      <c r="E1099" s="172">
        <v>47</v>
      </c>
      <c r="F1099" s="172">
        <v>47</v>
      </c>
      <c r="G1099" s="172">
        <v>0</v>
      </c>
      <c r="H1099" s="172">
        <v>399.62</v>
      </c>
      <c r="I1099" s="51">
        <f t="shared" si="291"/>
        <v>19.262295081967199</v>
      </c>
      <c r="J1099" s="51">
        <f t="shared" si="292"/>
        <v>11.7611731144587</v>
      </c>
      <c r="K1099" s="161">
        <f t="shared" si="287"/>
        <v>338</v>
      </c>
      <c r="L1099" s="174">
        <f t="shared" si="289"/>
        <v>737.62</v>
      </c>
      <c r="M1099" s="173">
        <f t="shared" si="290"/>
        <v>690.62</v>
      </c>
    </row>
    <row r="1100" spans="1:13" ht="18" customHeight="1">
      <c r="A1100" s="169">
        <f t="shared" si="288"/>
        <v>7</v>
      </c>
      <c r="B1100" s="170">
        <v>2150801</v>
      </c>
      <c r="C1100" s="171" t="s">
        <v>254</v>
      </c>
      <c r="D1100" s="172">
        <v>244</v>
      </c>
      <c r="E1100" s="172">
        <v>2</v>
      </c>
      <c r="F1100" s="172">
        <v>2</v>
      </c>
      <c r="G1100" s="172">
        <v>0</v>
      </c>
      <c r="H1100" s="172">
        <v>131.5</v>
      </c>
      <c r="I1100" s="51">
        <f t="shared" si="291"/>
        <v>0.81967213114754101</v>
      </c>
      <c r="J1100" s="51">
        <f t="shared" si="292"/>
        <v>1.5209125475285199</v>
      </c>
      <c r="K1100" s="161">
        <f t="shared" si="287"/>
        <v>248</v>
      </c>
      <c r="L1100" s="174">
        <f t="shared" si="289"/>
        <v>379.5</v>
      </c>
      <c r="M1100" s="173">
        <f t="shared" si="290"/>
        <v>377.5</v>
      </c>
    </row>
    <row r="1101" spans="1:13" ht="21.95" hidden="1" customHeight="1">
      <c r="A1101" s="169">
        <f t="shared" si="288"/>
        <v>7</v>
      </c>
      <c r="B1101" s="170">
        <v>2150802</v>
      </c>
      <c r="C1101" s="171" t="s">
        <v>279</v>
      </c>
      <c r="D1101" s="172">
        <v>0</v>
      </c>
      <c r="E1101" s="172">
        <v>0</v>
      </c>
      <c r="F1101" s="172">
        <v>0</v>
      </c>
      <c r="G1101" s="172">
        <v>0</v>
      </c>
      <c r="H1101" s="172">
        <v>0</v>
      </c>
      <c r="I1101" s="175" t="str">
        <f t="shared" si="285"/>
        <v/>
      </c>
      <c r="J1101" s="175" t="str">
        <f t="shared" si="286"/>
        <v/>
      </c>
      <c r="K1101" s="161">
        <f t="shared" si="287"/>
        <v>0</v>
      </c>
      <c r="L1101" s="174">
        <f t="shared" si="289"/>
        <v>0</v>
      </c>
      <c r="M1101" s="173">
        <f t="shared" si="290"/>
        <v>0</v>
      </c>
    </row>
    <row r="1102" spans="1:13" ht="21.95" hidden="1" customHeight="1">
      <c r="A1102" s="169">
        <f t="shared" si="288"/>
        <v>7</v>
      </c>
      <c r="B1102" s="170">
        <v>2150803</v>
      </c>
      <c r="C1102" s="171" t="s">
        <v>256</v>
      </c>
      <c r="D1102" s="172">
        <v>0</v>
      </c>
      <c r="E1102" s="172">
        <v>0</v>
      </c>
      <c r="F1102" s="172">
        <v>0</v>
      </c>
      <c r="G1102" s="172">
        <v>0</v>
      </c>
      <c r="H1102" s="172">
        <v>0</v>
      </c>
      <c r="I1102" s="175" t="str">
        <f t="shared" si="285"/>
        <v/>
      </c>
      <c r="J1102" s="175" t="str">
        <f t="shared" si="286"/>
        <v/>
      </c>
      <c r="K1102" s="161">
        <f t="shared" si="287"/>
        <v>0</v>
      </c>
      <c r="L1102" s="174">
        <f t="shared" si="289"/>
        <v>0</v>
      </c>
      <c r="M1102" s="173">
        <f t="shared" si="290"/>
        <v>0</v>
      </c>
    </row>
    <row r="1103" spans="1:13" ht="21.95" hidden="1" customHeight="1">
      <c r="A1103" s="169">
        <f t="shared" si="288"/>
        <v>7</v>
      </c>
      <c r="B1103" s="170">
        <v>2150804</v>
      </c>
      <c r="C1103" s="171" t="s">
        <v>1093</v>
      </c>
      <c r="D1103" s="172">
        <v>0</v>
      </c>
      <c r="E1103" s="172">
        <v>0</v>
      </c>
      <c r="F1103" s="172">
        <v>0</v>
      </c>
      <c r="G1103" s="172">
        <v>0</v>
      </c>
      <c r="H1103" s="172">
        <v>0</v>
      </c>
      <c r="I1103" s="175" t="str">
        <f t="shared" si="285"/>
        <v/>
      </c>
      <c r="J1103" s="175" t="str">
        <f t="shared" si="286"/>
        <v/>
      </c>
      <c r="K1103" s="161">
        <f t="shared" si="287"/>
        <v>0</v>
      </c>
      <c r="L1103" s="174">
        <f t="shared" si="289"/>
        <v>0</v>
      </c>
      <c r="M1103" s="173">
        <f t="shared" si="290"/>
        <v>0</v>
      </c>
    </row>
    <row r="1104" spans="1:13" ht="18" customHeight="1">
      <c r="A1104" s="169">
        <f t="shared" si="288"/>
        <v>7</v>
      </c>
      <c r="B1104" s="170">
        <v>2150805</v>
      </c>
      <c r="C1104" s="171" t="s">
        <v>1094</v>
      </c>
      <c r="D1104" s="172">
        <v>0</v>
      </c>
      <c r="E1104" s="172">
        <v>45</v>
      </c>
      <c r="F1104" s="172">
        <v>45</v>
      </c>
      <c r="G1104" s="172">
        <v>0</v>
      </c>
      <c r="H1104" s="172">
        <v>215</v>
      </c>
      <c r="I1104" s="51"/>
      <c r="J1104" s="51">
        <f>IFERROR(E1104/H1104,"")*100</f>
        <v>20.930232558139501</v>
      </c>
      <c r="K1104" s="161">
        <f t="shared" si="287"/>
        <v>90</v>
      </c>
      <c r="L1104" s="174">
        <f t="shared" si="289"/>
        <v>305</v>
      </c>
      <c r="M1104" s="173">
        <f t="shared" si="290"/>
        <v>260</v>
      </c>
    </row>
    <row r="1105" spans="1:13" ht="18" hidden="1" customHeight="1">
      <c r="A1105" s="169">
        <f t="shared" si="288"/>
        <v>7</v>
      </c>
      <c r="B1105" s="170">
        <v>2150899</v>
      </c>
      <c r="C1105" s="171" t="s">
        <v>1095</v>
      </c>
      <c r="D1105" s="172">
        <v>0</v>
      </c>
      <c r="E1105" s="172">
        <v>0</v>
      </c>
      <c r="F1105" s="172">
        <v>0</v>
      </c>
      <c r="G1105" s="172">
        <v>0</v>
      </c>
      <c r="H1105" s="172">
        <v>53.12</v>
      </c>
      <c r="I1105" s="31" t="str">
        <f t="shared" si="285"/>
        <v/>
      </c>
      <c r="J1105" s="31">
        <f t="shared" si="286"/>
        <v>0</v>
      </c>
      <c r="K1105" s="161">
        <f t="shared" si="287"/>
        <v>0</v>
      </c>
      <c r="L1105" s="174">
        <f t="shared" si="289"/>
        <v>53.12</v>
      </c>
      <c r="M1105" s="173">
        <f t="shared" si="290"/>
        <v>53.12</v>
      </c>
    </row>
    <row r="1106" spans="1:13" ht="18" customHeight="1">
      <c r="A1106" s="169">
        <f t="shared" si="288"/>
        <v>5</v>
      </c>
      <c r="B1106" s="170">
        <v>21599</v>
      </c>
      <c r="C1106" s="171" t="s">
        <v>1096</v>
      </c>
      <c r="D1106" s="172">
        <v>729</v>
      </c>
      <c r="E1106" s="172">
        <v>6</v>
      </c>
      <c r="F1106" s="172">
        <v>6</v>
      </c>
      <c r="G1106" s="172">
        <v>0</v>
      </c>
      <c r="H1106" s="172">
        <v>403.7</v>
      </c>
      <c r="I1106" s="51">
        <f>IFERROR(E1106/D1106,"")*100</f>
        <v>0.82304526748971196</v>
      </c>
      <c r="J1106" s="51">
        <f>IFERROR(E1106/H1106,"")*100</f>
        <v>1.48625216745108</v>
      </c>
      <c r="K1106" s="161">
        <f t="shared" si="287"/>
        <v>741</v>
      </c>
      <c r="L1106" s="174">
        <f t="shared" si="289"/>
        <v>1144.7</v>
      </c>
      <c r="M1106" s="173">
        <f t="shared" si="290"/>
        <v>1138.7</v>
      </c>
    </row>
    <row r="1107" spans="1:13" ht="21.95" hidden="1" customHeight="1">
      <c r="A1107" s="169">
        <f t="shared" si="288"/>
        <v>7</v>
      </c>
      <c r="B1107" s="170">
        <v>2159901</v>
      </c>
      <c r="C1107" s="171" t="s">
        <v>1097</v>
      </c>
      <c r="D1107" s="172">
        <v>0</v>
      </c>
      <c r="E1107" s="172">
        <v>0</v>
      </c>
      <c r="F1107" s="172">
        <v>0</v>
      </c>
      <c r="G1107" s="172">
        <v>0</v>
      </c>
      <c r="H1107" s="172">
        <v>0</v>
      </c>
      <c r="I1107" s="175" t="str">
        <f t="shared" si="285"/>
        <v/>
      </c>
      <c r="J1107" s="175" t="str">
        <f t="shared" si="286"/>
        <v/>
      </c>
      <c r="K1107" s="161">
        <f t="shared" si="287"/>
        <v>0</v>
      </c>
      <c r="L1107" s="174">
        <f t="shared" si="289"/>
        <v>0</v>
      </c>
      <c r="M1107" s="173">
        <f t="shared" si="290"/>
        <v>0</v>
      </c>
    </row>
    <row r="1108" spans="1:13" ht="21.95" hidden="1" customHeight="1">
      <c r="A1108" s="169">
        <f t="shared" si="288"/>
        <v>7</v>
      </c>
      <c r="B1108" s="170">
        <v>2159904</v>
      </c>
      <c r="C1108" s="171" t="s">
        <v>1098</v>
      </c>
      <c r="D1108" s="172">
        <v>0</v>
      </c>
      <c r="E1108" s="172">
        <v>0</v>
      </c>
      <c r="F1108" s="172">
        <v>0</v>
      </c>
      <c r="G1108" s="172">
        <v>0</v>
      </c>
      <c r="H1108" s="172">
        <v>0</v>
      </c>
      <c r="I1108" s="175" t="str">
        <f t="shared" si="285"/>
        <v/>
      </c>
      <c r="J1108" s="175" t="str">
        <f t="shared" si="286"/>
        <v/>
      </c>
      <c r="K1108" s="161">
        <f t="shared" si="287"/>
        <v>0</v>
      </c>
      <c r="L1108" s="174">
        <f t="shared" si="289"/>
        <v>0</v>
      </c>
      <c r="M1108" s="173">
        <f t="shared" si="290"/>
        <v>0</v>
      </c>
    </row>
    <row r="1109" spans="1:13" ht="21.95" hidden="1" customHeight="1">
      <c r="A1109" s="169">
        <f t="shared" si="288"/>
        <v>7</v>
      </c>
      <c r="B1109" s="170">
        <v>2159905</v>
      </c>
      <c r="C1109" s="171" t="s">
        <v>1099</v>
      </c>
      <c r="D1109" s="172">
        <v>0</v>
      </c>
      <c r="E1109" s="172">
        <v>0</v>
      </c>
      <c r="F1109" s="172">
        <v>0</v>
      </c>
      <c r="G1109" s="172">
        <v>0</v>
      </c>
      <c r="H1109" s="172">
        <v>0</v>
      </c>
      <c r="I1109" s="175" t="str">
        <f t="shared" si="285"/>
        <v/>
      </c>
      <c r="J1109" s="175" t="str">
        <f t="shared" si="286"/>
        <v/>
      </c>
      <c r="K1109" s="161">
        <f t="shared" si="287"/>
        <v>0</v>
      </c>
      <c r="L1109" s="174">
        <f t="shared" si="289"/>
        <v>0</v>
      </c>
      <c r="M1109" s="173">
        <f t="shared" si="290"/>
        <v>0</v>
      </c>
    </row>
    <row r="1110" spans="1:13" ht="21.95" hidden="1" customHeight="1">
      <c r="A1110" s="169">
        <f t="shared" si="288"/>
        <v>7</v>
      </c>
      <c r="B1110" s="170">
        <v>2159906</v>
      </c>
      <c r="C1110" s="171" t="s">
        <v>1100</v>
      </c>
      <c r="D1110" s="172">
        <v>0</v>
      </c>
      <c r="E1110" s="172">
        <v>0</v>
      </c>
      <c r="F1110" s="172">
        <v>0</v>
      </c>
      <c r="G1110" s="172">
        <v>0</v>
      </c>
      <c r="H1110" s="172">
        <v>0</v>
      </c>
      <c r="I1110" s="175" t="str">
        <f t="shared" si="285"/>
        <v/>
      </c>
      <c r="J1110" s="175" t="str">
        <f t="shared" si="286"/>
        <v/>
      </c>
      <c r="K1110" s="161">
        <f t="shared" si="287"/>
        <v>0</v>
      </c>
      <c r="L1110" s="174">
        <f t="shared" si="289"/>
        <v>0</v>
      </c>
      <c r="M1110" s="173">
        <f t="shared" si="290"/>
        <v>0</v>
      </c>
    </row>
    <row r="1111" spans="1:13" ht="18" customHeight="1">
      <c r="A1111" s="169">
        <f t="shared" si="288"/>
        <v>7</v>
      </c>
      <c r="B1111" s="170">
        <v>2159999</v>
      </c>
      <c r="C1111" s="171" t="s">
        <v>1101</v>
      </c>
      <c r="D1111" s="172">
        <v>729</v>
      </c>
      <c r="E1111" s="172">
        <v>6</v>
      </c>
      <c r="F1111" s="172">
        <v>6</v>
      </c>
      <c r="G1111" s="172">
        <v>0</v>
      </c>
      <c r="H1111" s="172">
        <v>403.7</v>
      </c>
      <c r="I1111" s="51">
        <f t="shared" ref="I1111:I1114" si="293">IFERROR(E1111/D1111,"")*100</f>
        <v>0.82304526748971196</v>
      </c>
      <c r="J1111" s="51">
        <f t="shared" ref="J1111:J1114" si="294">IFERROR(E1111/H1111,"")*100</f>
        <v>1.48625216745108</v>
      </c>
      <c r="K1111" s="161">
        <f t="shared" si="287"/>
        <v>741</v>
      </c>
      <c r="L1111" s="174">
        <f t="shared" si="289"/>
        <v>1144.7</v>
      </c>
      <c r="M1111" s="173">
        <f t="shared" si="290"/>
        <v>1138.7</v>
      </c>
    </row>
    <row r="1112" spans="1:13" ht="18" customHeight="1">
      <c r="A1112" s="169">
        <f t="shared" si="288"/>
        <v>3</v>
      </c>
      <c r="B1112" s="170">
        <v>216</v>
      </c>
      <c r="C1112" s="171" t="s">
        <v>1102</v>
      </c>
      <c r="D1112" s="172">
        <v>930</v>
      </c>
      <c r="E1112" s="172">
        <v>1113</v>
      </c>
      <c r="F1112" s="172">
        <v>1113</v>
      </c>
      <c r="G1112" s="172">
        <v>0</v>
      </c>
      <c r="H1112" s="172">
        <v>2329.33</v>
      </c>
      <c r="I1112" s="51">
        <f t="shared" si="293"/>
        <v>119.677419354839</v>
      </c>
      <c r="J1112" s="51">
        <f t="shared" si="294"/>
        <v>47.7819802260736</v>
      </c>
      <c r="K1112" s="161">
        <f t="shared" si="287"/>
        <v>3156</v>
      </c>
      <c r="L1112" s="174">
        <f t="shared" si="289"/>
        <v>5485.33</v>
      </c>
      <c r="M1112" s="173">
        <f t="shared" si="290"/>
        <v>4372.33</v>
      </c>
    </row>
    <row r="1113" spans="1:13" ht="18" customHeight="1">
      <c r="A1113" s="169">
        <f t="shared" si="288"/>
        <v>5</v>
      </c>
      <c r="B1113" s="170">
        <v>21602</v>
      </c>
      <c r="C1113" s="171" t="s">
        <v>1103</v>
      </c>
      <c r="D1113" s="172">
        <v>930</v>
      </c>
      <c r="E1113" s="172">
        <v>1106</v>
      </c>
      <c r="F1113" s="172">
        <v>1106</v>
      </c>
      <c r="G1113" s="172">
        <v>0</v>
      </c>
      <c r="H1113" s="172">
        <v>2140.33</v>
      </c>
      <c r="I1113" s="51">
        <f t="shared" si="293"/>
        <v>118.92473118279599</v>
      </c>
      <c r="J1113" s="51">
        <f t="shared" si="294"/>
        <v>51.6742745277597</v>
      </c>
      <c r="K1113" s="161">
        <f t="shared" si="287"/>
        <v>3142</v>
      </c>
      <c r="L1113" s="174">
        <f t="shared" si="289"/>
        <v>5282.33</v>
      </c>
      <c r="M1113" s="173">
        <f t="shared" si="290"/>
        <v>4176.33</v>
      </c>
    </row>
    <row r="1114" spans="1:13" ht="18" customHeight="1">
      <c r="A1114" s="169">
        <f t="shared" si="288"/>
        <v>7</v>
      </c>
      <c r="B1114" s="170">
        <v>2160201</v>
      </c>
      <c r="C1114" s="171" t="s">
        <v>254</v>
      </c>
      <c r="D1114" s="172">
        <v>237</v>
      </c>
      <c r="E1114" s="172">
        <v>160</v>
      </c>
      <c r="F1114" s="172">
        <v>160</v>
      </c>
      <c r="G1114" s="172">
        <v>0</v>
      </c>
      <c r="H1114" s="172">
        <v>185.33</v>
      </c>
      <c r="I1114" s="51">
        <f t="shared" si="293"/>
        <v>67.510548523206793</v>
      </c>
      <c r="J1114" s="51">
        <f t="shared" si="294"/>
        <v>86.332487994388401</v>
      </c>
      <c r="K1114" s="161">
        <f t="shared" si="287"/>
        <v>557</v>
      </c>
      <c r="L1114" s="174">
        <f t="shared" si="289"/>
        <v>742.33</v>
      </c>
      <c r="M1114" s="173">
        <f t="shared" si="290"/>
        <v>582.33000000000004</v>
      </c>
    </row>
    <row r="1115" spans="1:13" ht="21.95" hidden="1" customHeight="1">
      <c r="A1115" s="169">
        <f t="shared" si="288"/>
        <v>7</v>
      </c>
      <c r="B1115" s="170">
        <v>2160202</v>
      </c>
      <c r="C1115" s="171" t="s">
        <v>279</v>
      </c>
      <c r="D1115" s="172">
        <v>0</v>
      </c>
      <c r="E1115" s="172">
        <v>0</v>
      </c>
      <c r="F1115" s="172">
        <v>0</v>
      </c>
      <c r="G1115" s="172">
        <v>0</v>
      </c>
      <c r="H1115" s="172">
        <v>0</v>
      </c>
      <c r="I1115" s="175" t="str">
        <f t="shared" si="285"/>
        <v/>
      </c>
      <c r="J1115" s="175" t="str">
        <f t="shared" si="286"/>
        <v/>
      </c>
      <c r="K1115" s="161">
        <f t="shared" si="287"/>
        <v>0</v>
      </c>
      <c r="L1115" s="174">
        <f t="shared" si="289"/>
        <v>0</v>
      </c>
      <c r="M1115" s="173">
        <f t="shared" si="290"/>
        <v>0</v>
      </c>
    </row>
    <row r="1116" spans="1:13" ht="21.95" hidden="1" customHeight="1">
      <c r="A1116" s="169">
        <f t="shared" si="288"/>
        <v>7</v>
      </c>
      <c r="B1116" s="170">
        <v>2160203</v>
      </c>
      <c r="C1116" s="171" t="s">
        <v>256</v>
      </c>
      <c r="D1116" s="172">
        <v>0</v>
      </c>
      <c r="E1116" s="172">
        <v>0</v>
      </c>
      <c r="F1116" s="172">
        <v>0</v>
      </c>
      <c r="G1116" s="172">
        <v>0</v>
      </c>
      <c r="H1116" s="172">
        <v>0</v>
      </c>
      <c r="I1116" s="175" t="str">
        <f t="shared" si="285"/>
        <v/>
      </c>
      <c r="J1116" s="175" t="str">
        <f t="shared" si="286"/>
        <v/>
      </c>
      <c r="K1116" s="161">
        <f t="shared" si="287"/>
        <v>0</v>
      </c>
      <c r="L1116" s="174">
        <f t="shared" si="289"/>
        <v>0</v>
      </c>
      <c r="M1116" s="173">
        <f t="shared" si="290"/>
        <v>0</v>
      </c>
    </row>
    <row r="1117" spans="1:13" ht="21.95" hidden="1" customHeight="1">
      <c r="A1117" s="169">
        <f t="shared" si="288"/>
        <v>7</v>
      </c>
      <c r="B1117" s="170">
        <v>2160216</v>
      </c>
      <c r="C1117" s="171" t="s">
        <v>1104</v>
      </c>
      <c r="D1117" s="172">
        <v>0</v>
      </c>
      <c r="E1117" s="172">
        <v>0</v>
      </c>
      <c r="F1117" s="172">
        <v>0</v>
      </c>
      <c r="G1117" s="172">
        <v>0</v>
      </c>
      <c r="H1117" s="172">
        <v>0</v>
      </c>
      <c r="I1117" s="175" t="str">
        <f t="shared" si="285"/>
        <v/>
      </c>
      <c r="J1117" s="175" t="str">
        <f t="shared" si="286"/>
        <v/>
      </c>
      <c r="K1117" s="161">
        <f t="shared" si="287"/>
        <v>0</v>
      </c>
      <c r="L1117" s="174">
        <f t="shared" si="289"/>
        <v>0</v>
      </c>
      <c r="M1117" s="173">
        <f t="shared" si="290"/>
        <v>0</v>
      </c>
    </row>
    <row r="1118" spans="1:13" ht="21.95" hidden="1" customHeight="1">
      <c r="A1118" s="169">
        <f t="shared" si="288"/>
        <v>7</v>
      </c>
      <c r="B1118" s="170">
        <v>2160217</v>
      </c>
      <c r="C1118" s="171" t="s">
        <v>1105</v>
      </c>
      <c r="D1118" s="172">
        <v>0</v>
      </c>
      <c r="E1118" s="172">
        <v>0</v>
      </c>
      <c r="F1118" s="172">
        <v>0</v>
      </c>
      <c r="G1118" s="172">
        <v>0</v>
      </c>
      <c r="H1118" s="172">
        <v>0</v>
      </c>
      <c r="I1118" s="175" t="str">
        <f t="shared" si="285"/>
        <v/>
      </c>
      <c r="J1118" s="175" t="str">
        <f t="shared" si="286"/>
        <v/>
      </c>
      <c r="K1118" s="161">
        <f t="shared" si="287"/>
        <v>0</v>
      </c>
      <c r="L1118" s="174">
        <f t="shared" si="289"/>
        <v>0</v>
      </c>
      <c r="M1118" s="173">
        <f t="shared" si="290"/>
        <v>0</v>
      </c>
    </row>
    <row r="1119" spans="1:13" ht="21.95" hidden="1" customHeight="1">
      <c r="A1119" s="169">
        <f t="shared" si="288"/>
        <v>7</v>
      </c>
      <c r="B1119" s="170">
        <v>2160218</v>
      </c>
      <c r="C1119" s="171" t="s">
        <v>1106</v>
      </c>
      <c r="D1119" s="172">
        <v>0</v>
      </c>
      <c r="E1119" s="172">
        <v>0</v>
      </c>
      <c r="F1119" s="172">
        <v>0</v>
      </c>
      <c r="G1119" s="172">
        <v>0</v>
      </c>
      <c r="H1119" s="172">
        <v>0</v>
      </c>
      <c r="I1119" s="175" t="str">
        <f t="shared" si="285"/>
        <v/>
      </c>
      <c r="J1119" s="175" t="str">
        <f t="shared" si="286"/>
        <v/>
      </c>
      <c r="K1119" s="161">
        <f t="shared" si="287"/>
        <v>0</v>
      </c>
      <c r="L1119" s="174">
        <f t="shared" si="289"/>
        <v>0</v>
      </c>
      <c r="M1119" s="173">
        <f t="shared" si="290"/>
        <v>0</v>
      </c>
    </row>
    <row r="1120" spans="1:13" ht="18" customHeight="1">
      <c r="A1120" s="169">
        <f t="shared" si="288"/>
        <v>7</v>
      </c>
      <c r="B1120" s="170">
        <v>2160219</v>
      </c>
      <c r="C1120" s="171" t="s">
        <v>1107</v>
      </c>
      <c r="D1120" s="172">
        <v>0</v>
      </c>
      <c r="E1120" s="172">
        <v>360</v>
      </c>
      <c r="F1120" s="172">
        <v>360</v>
      </c>
      <c r="G1120" s="172">
        <v>0</v>
      </c>
      <c r="H1120" s="172">
        <v>363</v>
      </c>
      <c r="I1120" s="51"/>
      <c r="J1120" s="51">
        <f>IFERROR(E1120/H1120,"")*100</f>
        <v>99.173553719008297</v>
      </c>
      <c r="K1120" s="161">
        <f t="shared" si="287"/>
        <v>720</v>
      </c>
      <c r="L1120" s="174">
        <f t="shared" si="289"/>
        <v>1083</v>
      </c>
      <c r="M1120" s="173">
        <f t="shared" si="290"/>
        <v>723</v>
      </c>
    </row>
    <row r="1121" spans="1:13" ht="18" hidden="1" customHeight="1">
      <c r="A1121" s="169">
        <f t="shared" si="288"/>
        <v>7</v>
      </c>
      <c r="B1121" s="170">
        <v>2160250</v>
      </c>
      <c r="C1121" s="171" t="s">
        <v>263</v>
      </c>
      <c r="D1121" s="172">
        <v>133</v>
      </c>
      <c r="E1121" s="172">
        <v>0</v>
      </c>
      <c r="F1121" s="172">
        <v>0</v>
      </c>
      <c r="G1121" s="172">
        <v>0</v>
      </c>
      <c r="H1121" s="172">
        <v>0</v>
      </c>
      <c r="I1121" s="31">
        <f t="shared" si="285"/>
        <v>0</v>
      </c>
      <c r="J1121" s="31" t="str">
        <f t="shared" si="286"/>
        <v/>
      </c>
      <c r="K1121" s="161">
        <f t="shared" si="287"/>
        <v>133</v>
      </c>
      <c r="L1121" s="174">
        <f t="shared" si="289"/>
        <v>133</v>
      </c>
      <c r="M1121" s="173">
        <f t="shared" si="290"/>
        <v>133</v>
      </c>
    </row>
    <row r="1122" spans="1:13" ht="18" customHeight="1">
      <c r="A1122" s="169">
        <f t="shared" si="288"/>
        <v>7</v>
      </c>
      <c r="B1122" s="170">
        <v>2160299</v>
      </c>
      <c r="C1122" s="171" t="s">
        <v>1108</v>
      </c>
      <c r="D1122" s="172">
        <v>560</v>
      </c>
      <c r="E1122" s="172">
        <v>586</v>
      </c>
      <c r="F1122" s="172">
        <v>586</v>
      </c>
      <c r="G1122" s="172">
        <v>0</v>
      </c>
      <c r="H1122" s="172">
        <v>1592</v>
      </c>
      <c r="I1122" s="51">
        <f t="shared" ref="I1122" si="295">IFERROR(E1122/D1122,"")*100</f>
        <v>104.642857142857</v>
      </c>
      <c r="J1122" s="51">
        <f t="shared" ref="J1122:J1123" si="296">IFERROR(E1122/H1122,"")*100</f>
        <v>36.809045226130699</v>
      </c>
      <c r="K1122" s="161">
        <f t="shared" si="287"/>
        <v>1732</v>
      </c>
      <c r="L1122" s="174">
        <f t="shared" si="289"/>
        <v>3324</v>
      </c>
      <c r="M1122" s="173">
        <f t="shared" si="290"/>
        <v>2738</v>
      </c>
    </row>
    <row r="1123" spans="1:13" ht="18" customHeight="1">
      <c r="A1123" s="169">
        <f t="shared" si="288"/>
        <v>5</v>
      </c>
      <c r="B1123" s="170">
        <v>21606</v>
      </c>
      <c r="C1123" s="171" t="s">
        <v>1109</v>
      </c>
      <c r="D1123" s="172">
        <v>0</v>
      </c>
      <c r="E1123" s="172">
        <v>7</v>
      </c>
      <c r="F1123" s="172">
        <v>7</v>
      </c>
      <c r="G1123" s="172">
        <v>0</v>
      </c>
      <c r="H1123" s="172">
        <v>189</v>
      </c>
      <c r="I1123" s="51"/>
      <c r="J1123" s="51">
        <f t="shared" si="296"/>
        <v>3.7037037037037002</v>
      </c>
      <c r="K1123" s="161">
        <f t="shared" si="287"/>
        <v>14</v>
      </c>
      <c r="L1123" s="174">
        <f t="shared" si="289"/>
        <v>203</v>
      </c>
      <c r="M1123" s="173">
        <f t="shared" si="290"/>
        <v>196</v>
      </c>
    </row>
    <row r="1124" spans="1:13" ht="21.95" hidden="1" customHeight="1">
      <c r="A1124" s="169">
        <f t="shared" si="288"/>
        <v>7</v>
      </c>
      <c r="B1124" s="170">
        <v>2160601</v>
      </c>
      <c r="C1124" s="171" t="s">
        <v>301</v>
      </c>
      <c r="D1124" s="172">
        <v>0</v>
      </c>
      <c r="E1124" s="172">
        <v>0</v>
      </c>
      <c r="F1124" s="172">
        <v>0</v>
      </c>
      <c r="G1124" s="172">
        <v>0</v>
      </c>
      <c r="H1124" s="172">
        <v>0</v>
      </c>
      <c r="I1124" s="175" t="str">
        <f t="shared" si="285"/>
        <v/>
      </c>
      <c r="J1124" s="175" t="str">
        <f t="shared" si="286"/>
        <v/>
      </c>
      <c r="K1124" s="161">
        <f t="shared" si="287"/>
        <v>0</v>
      </c>
      <c r="L1124" s="174">
        <f t="shared" si="289"/>
        <v>0</v>
      </c>
      <c r="M1124" s="173">
        <f t="shared" si="290"/>
        <v>0</v>
      </c>
    </row>
    <row r="1125" spans="1:13" ht="21.95" hidden="1" customHeight="1">
      <c r="A1125" s="169">
        <f t="shared" si="288"/>
        <v>7</v>
      </c>
      <c r="B1125" s="170">
        <v>2160602</v>
      </c>
      <c r="C1125" s="171" t="s">
        <v>279</v>
      </c>
      <c r="D1125" s="172">
        <v>0</v>
      </c>
      <c r="E1125" s="172">
        <v>0</v>
      </c>
      <c r="F1125" s="172">
        <v>0</v>
      </c>
      <c r="G1125" s="172">
        <v>0</v>
      </c>
      <c r="H1125" s="172">
        <v>0</v>
      </c>
      <c r="I1125" s="175" t="str">
        <f t="shared" si="285"/>
        <v/>
      </c>
      <c r="J1125" s="175" t="str">
        <f t="shared" si="286"/>
        <v/>
      </c>
      <c r="K1125" s="161">
        <f t="shared" si="287"/>
        <v>0</v>
      </c>
      <c r="L1125" s="174">
        <f t="shared" si="289"/>
        <v>0</v>
      </c>
      <c r="M1125" s="173">
        <f t="shared" si="290"/>
        <v>0</v>
      </c>
    </row>
    <row r="1126" spans="1:13" ht="21.95" hidden="1" customHeight="1">
      <c r="A1126" s="169">
        <f t="shared" si="288"/>
        <v>7</v>
      </c>
      <c r="B1126" s="170">
        <v>2160603</v>
      </c>
      <c r="C1126" s="171" t="s">
        <v>256</v>
      </c>
      <c r="D1126" s="172">
        <v>0</v>
      </c>
      <c r="E1126" s="172">
        <v>0</v>
      </c>
      <c r="F1126" s="172">
        <v>0</v>
      </c>
      <c r="G1126" s="172">
        <v>0</v>
      </c>
      <c r="H1126" s="172">
        <v>0</v>
      </c>
      <c r="I1126" s="175" t="str">
        <f t="shared" si="285"/>
        <v/>
      </c>
      <c r="J1126" s="175" t="str">
        <f t="shared" si="286"/>
        <v/>
      </c>
      <c r="K1126" s="161">
        <f t="shared" si="287"/>
        <v>0</v>
      </c>
      <c r="L1126" s="174">
        <f t="shared" si="289"/>
        <v>0</v>
      </c>
      <c r="M1126" s="173">
        <f t="shared" si="290"/>
        <v>0</v>
      </c>
    </row>
    <row r="1127" spans="1:13" ht="21.95" hidden="1" customHeight="1">
      <c r="A1127" s="169">
        <f t="shared" si="288"/>
        <v>7</v>
      </c>
      <c r="B1127" s="170">
        <v>2160607</v>
      </c>
      <c r="C1127" s="171" t="s">
        <v>1110</v>
      </c>
      <c r="D1127" s="172">
        <v>0</v>
      </c>
      <c r="E1127" s="172">
        <v>0</v>
      </c>
      <c r="F1127" s="172">
        <v>0</v>
      </c>
      <c r="G1127" s="172">
        <v>0</v>
      </c>
      <c r="H1127" s="172">
        <v>0</v>
      </c>
      <c r="I1127" s="175" t="str">
        <f t="shared" si="285"/>
        <v/>
      </c>
      <c r="J1127" s="175" t="str">
        <f t="shared" si="286"/>
        <v/>
      </c>
      <c r="K1127" s="161">
        <f t="shared" si="287"/>
        <v>0</v>
      </c>
      <c r="L1127" s="174">
        <f t="shared" si="289"/>
        <v>0</v>
      </c>
      <c r="M1127" s="173">
        <f t="shared" si="290"/>
        <v>0</v>
      </c>
    </row>
    <row r="1128" spans="1:13" ht="18" customHeight="1">
      <c r="A1128" s="169">
        <f t="shared" si="288"/>
        <v>7</v>
      </c>
      <c r="B1128" s="170">
        <v>2160699</v>
      </c>
      <c r="C1128" s="171" t="s">
        <v>1111</v>
      </c>
      <c r="D1128" s="172">
        <v>0</v>
      </c>
      <c r="E1128" s="172">
        <v>7</v>
      </c>
      <c r="F1128" s="172">
        <v>7</v>
      </c>
      <c r="G1128" s="172">
        <v>0</v>
      </c>
      <c r="H1128" s="172">
        <v>189</v>
      </c>
      <c r="I1128" s="51"/>
      <c r="J1128" s="51">
        <f>IFERROR(E1128/H1128,"")*100</f>
        <v>3.7037037037037002</v>
      </c>
      <c r="K1128" s="161">
        <f t="shared" si="287"/>
        <v>14</v>
      </c>
      <c r="L1128" s="174">
        <f t="shared" si="289"/>
        <v>203</v>
      </c>
      <c r="M1128" s="173">
        <f t="shared" si="290"/>
        <v>196</v>
      </c>
    </row>
    <row r="1129" spans="1:13" ht="18" hidden="1" customHeight="1">
      <c r="A1129" s="169">
        <f t="shared" si="288"/>
        <v>5</v>
      </c>
      <c r="B1129" s="170">
        <v>21699</v>
      </c>
      <c r="C1129" s="171" t="s">
        <v>1112</v>
      </c>
      <c r="D1129" s="172">
        <v>0</v>
      </c>
      <c r="E1129" s="172">
        <v>0</v>
      </c>
      <c r="F1129" s="172">
        <v>0</v>
      </c>
      <c r="G1129" s="172">
        <v>0</v>
      </c>
      <c r="H1129" s="172">
        <v>0</v>
      </c>
      <c r="I1129" s="31" t="str">
        <f t="shared" si="285"/>
        <v/>
      </c>
      <c r="J1129" s="31" t="str">
        <f t="shared" si="286"/>
        <v/>
      </c>
      <c r="K1129" s="161">
        <f t="shared" si="287"/>
        <v>0</v>
      </c>
      <c r="L1129" s="174">
        <f t="shared" si="289"/>
        <v>0</v>
      </c>
      <c r="M1129" s="173">
        <f t="shared" si="290"/>
        <v>0</v>
      </c>
    </row>
    <row r="1130" spans="1:13" ht="21.95" hidden="1" customHeight="1">
      <c r="A1130" s="169">
        <f t="shared" si="288"/>
        <v>7</v>
      </c>
      <c r="B1130" s="170">
        <v>2169901</v>
      </c>
      <c r="C1130" s="171" t="s">
        <v>1113</v>
      </c>
      <c r="D1130" s="172">
        <v>0</v>
      </c>
      <c r="E1130" s="172">
        <v>0</v>
      </c>
      <c r="F1130" s="172">
        <v>0</v>
      </c>
      <c r="G1130" s="172">
        <v>0</v>
      </c>
      <c r="H1130" s="172">
        <v>0</v>
      </c>
      <c r="I1130" s="175" t="str">
        <f t="shared" si="285"/>
        <v/>
      </c>
      <c r="J1130" s="175" t="str">
        <f t="shared" si="286"/>
        <v/>
      </c>
      <c r="K1130" s="161">
        <f t="shared" si="287"/>
        <v>0</v>
      </c>
      <c r="L1130" s="174">
        <f t="shared" si="289"/>
        <v>0</v>
      </c>
      <c r="M1130" s="173">
        <f t="shared" si="290"/>
        <v>0</v>
      </c>
    </row>
    <row r="1131" spans="1:13" ht="18" hidden="1" customHeight="1">
      <c r="A1131" s="169">
        <f t="shared" si="288"/>
        <v>7</v>
      </c>
      <c r="B1131" s="170">
        <v>2169999</v>
      </c>
      <c r="C1131" s="171" t="s">
        <v>1114</v>
      </c>
      <c r="D1131" s="172">
        <v>0</v>
      </c>
      <c r="E1131" s="172">
        <v>0</v>
      </c>
      <c r="F1131" s="172">
        <v>0</v>
      </c>
      <c r="G1131" s="172">
        <v>0</v>
      </c>
      <c r="H1131" s="172">
        <v>0</v>
      </c>
      <c r="I1131" s="31" t="str">
        <f t="shared" si="285"/>
        <v/>
      </c>
      <c r="J1131" s="31" t="str">
        <f t="shared" si="286"/>
        <v/>
      </c>
      <c r="K1131" s="161">
        <f t="shared" si="287"/>
        <v>0</v>
      </c>
      <c r="L1131" s="174">
        <f t="shared" si="289"/>
        <v>0</v>
      </c>
      <c r="M1131" s="173">
        <f t="shared" si="290"/>
        <v>0</v>
      </c>
    </row>
    <row r="1132" spans="1:13" ht="18" customHeight="1">
      <c r="A1132" s="169">
        <f t="shared" si="288"/>
        <v>3</v>
      </c>
      <c r="B1132" s="170">
        <v>217</v>
      </c>
      <c r="C1132" s="171" t="s">
        <v>1115</v>
      </c>
      <c r="D1132" s="172">
        <v>0</v>
      </c>
      <c r="E1132" s="172">
        <v>29</v>
      </c>
      <c r="F1132" s="172">
        <v>29</v>
      </c>
      <c r="G1132" s="172">
        <v>0</v>
      </c>
      <c r="H1132" s="172">
        <v>73</v>
      </c>
      <c r="I1132" s="51"/>
      <c r="J1132" s="51">
        <f>IFERROR(E1132/H1132,"")*100</f>
        <v>39.726027397260303</v>
      </c>
      <c r="K1132" s="161">
        <f t="shared" si="287"/>
        <v>58</v>
      </c>
      <c r="L1132" s="174">
        <f t="shared" si="289"/>
        <v>131</v>
      </c>
      <c r="M1132" s="173">
        <f t="shared" si="290"/>
        <v>102</v>
      </c>
    </row>
    <row r="1133" spans="1:13" ht="21.95" hidden="1" customHeight="1">
      <c r="A1133" s="169">
        <f t="shared" si="288"/>
        <v>5</v>
      </c>
      <c r="B1133" s="170">
        <v>21701</v>
      </c>
      <c r="C1133" s="171" t="s">
        <v>1116</v>
      </c>
      <c r="D1133" s="172">
        <v>0</v>
      </c>
      <c r="E1133" s="172">
        <v>0</v>
      </c>
      <c r="F1133" s="172">
        <v>0</v>
      </c>
      <c r="G1133" s="172">
        <v>0</v>
      </c>
      <c r="H1133" s="172">
        <v>0</v>
      </c>
      <c r="I1133" s="175" t="str">
        <f t="shared" si="285"/>
        <v/>
      </c>
      <c r="J1133" s="175" t="str">
        <f t="shared" si="286"/>
        <v/>
      </c>
      <c r="K1133" s="161">
        <f t="shared" si="287"/>
        <v>0</v>
      </c>
      <c r="L1133" s="174">
        <f t="shared" si="289"/>
        <v>0</v>
      </c>
      <c r="M1133" s="173">
        <f t="shared" si="290"/>
        <v>0</v>
      </c>
    </row>
    <row r="1134" spans="1:13" ht="21.95" hidden="1" customHeight="1">
      <c r="A1134" s="169">
        <f t="shared" si="288"/>
        <v>7</v>
      </c>
      <c r="B1134" s="170">
        <v>2170101</v>
      </c>
      <c r="C1134" s="171" t="s">
        <v>301</v>
      </c>
      <c r="D1134" s="172">
        <v>0</v>
      </c>
      <c r="E1134" s="172">
        <v>0</v>
      </c>
      <c r="F1134" s="172">
        <v>0</v>
      </c>
      <c r="G1134" s="172">
        <v>0</v>
      </c>
      <c r="H1134" s="172">
        <v>0</v>
      </c>
      <c r="I1134" s="175" t="str">
        <f t="shared" si="285"/>
        <v/>
      </c>
      <c r="J1134" s="175" t="str">
        <f t="shared" si="286"/>
        <v/>
      </c>
      <c r="K1134" s="161">
        <f t="shared" si="287"/>
        <v>0</v>
      </c>
      <c r="L1134" s="174">
        <f t="shared" si="289"/>
        <v>0</v>
      </c>
      <c r="M1134" s="173">
        <f t="shared" si="290"/>
        <v>0</v>
      </c>
    </row>
    <row r="1135" spans="1:13" ht="21.95" hidden="1" customHeight="1">
      <c r="A1135" s="169">
        <f t="shared" si="288"/>
        <v>7</v>
      </c>
      <c r="B1135" s="170">
        <v>2170102</v>
      </c>
      <c r="C1135" s="171" t="s">
        <v>279</v>
      </c>
      <c r="D1135" s="172">
        <v>0</v>
      </c>
      <c r="E1135" s="172">
        <v>0</v>
      </c>
      <c r="F1135" s="172">
        <v>0</v>
      </c>
      <c r="G1135" s="172">
        <v>0</v>
      </c>
      <c r="H1135" s="172">
        <v>0</v>
      </c>
      <c r="I1135" s="175" t="str">
        <f t="shared" si="285"/>
        <v/>
      </c>
      <c r="J1135" s="175" t="str">
        <f t="shared" si="286"/>
        <v/>
      </c>
      <c r="K1135" s="161">
        <f t="shared" si="287"/>
        <v>0</v>
      </c>
      <c r="L1135" s="174">
        <f t="shared" si="289"/>
        <v>0</v>
      </c>
      <c r="M1135" s="173">
        <f t="shared" si="290"/>
        <v>0</v>
      </c>
    </row>
    <row r="1136" spans="1:13" ht="21.95" hidden="1" customHeight="1">
      <c r="A1136" s="169">
        <f t="shared" si="288"/>
        <v>7</v>
      </c>
      <c r="B1136" s="170">
        <v>2170103</v>
      </c>
      <c r="C1136" s="171" t="s">
        <v>256</v>
      </c>
      <c r="D1136" s="172">
        <v>0</v>
      </c>
      <c r="E1136" s="172">
        <v>0</v>
      </c>
      <c r="F1136" s="172">
        <v>0</v>
      </c>
      <c r="G1136" s="172">
        <v>0</v>
      </c>
      <c r="H1136" s="172">
        <v>0</v>
      </c>
      <c r="I1136" s="175" t="str">
        <f t="shared" si="285"/>
        <v/>
      </c>
      <c r="J1136" s="175" t="str">
        <f t="shared" si="286"/>
        <v/>
      </c>
      <c r="K1136" s="161">
        <f t="shared" si="287"/>
        <v>0</v>
      </c>
      <c r="L1136" s="174">
        <f t="shared" si="289"/>
        <v>0</v>
      </c>
      <c r="M1136" s="173">
        <f t="shared" si="290"/>
        <v>0</v>
      </c>
    </row>
    <row r="1137" spans="1:13" ht="21.95" hidden="1" customHeight="1">
      <c r="A1137" s="169">
        <f t="shared" si="288"/>
        <v>7</v>
      </c>
      <c r="B1137" s="170">
        <v>2170104</v>
      </c>
      <c r="C1137" s="171" t="s">
        <v>1117</v>
      </c>
      <c r="D1137" s="172">
        <v>0</v>
      </c>
      <c r="E1137" s="172">
        <v>0</v>
      </c>
      <c r="F1137" s="172">
        <v>0</v>
      </c>
      <c r="G1137" s="172">
        <v>0</v>
      </c>
      <c r="H1137" s="172">
        <v>0</v>
      </c>
      <c r="I1137" s="175" t="str">
        <f t="shared" si="285"/>
        <v/>
      </c>
      <c r="J1137" s="175" t="str">
        <f t="shared" si="286"/>
        <v/>
      </c>
      <c r="K1137" s="161">
        <f t="shared" si="287"/>
        <v>0</v>
      </c>
      <c r="L1137" s="174">
        <f t="shared" si="289"/>
        <v>0</v>
      </c>
      <c r="M1137" s="173">
        <f t="shared" si="290"/>
        <v>0</v>
      </c>
    </row>
    <row r="1138" spans="1:13" ht="21.95" hidden="1" customHeight="1">
      <c r="A1138" s="169">
        <f t="shared" si="288"/>
        <v>7</v>
      </c>
      <c r="B1138" s="170">
        <v>2170150</v>
      </c>
      <c r="C1138" s="171" t="s">
        <v>308</v>
      </c>
      <c r="D1138" s="172">
        <v>0</v>
      </c>
      <c r="E1138" s="172">
        <v>0</v>
      </c>
      <c r="F1138" s="172">
        <v>0</v>
      </c>
      <c r="G1138" s="172">
        <v>0</v>
      </c>
      <c r="H1138" s="172">
        <v>0</v>
      </c>
      <c r="I1138" s="175" t="str">
        <f t="shared" si="285"/>
        <v/>
      </c>
      <c r="J1138" s="175" t="str">
        <f t="shared" si="286"/>
        <v/>
      </c>
      <c r="K1138" s="161">
        <f t="shared" si="287"/>
        <v>0</v>
      </c>
      <c r="L1138" s="174">
        <f t="shared" si="289"/>
        <v>0</v>
      </c>
      <c r="M1138" s="173">
        <f t="shared" si="290"/>
        <v>0</v>
      </c>
    </row>
    <row r="1139" spans="1:13" ht="21.95" hidden="1" customHeight="1">
      <c r="A1139" s="169">
        <f t="shared" si="288"/>
        <v>7</v>
      </c>
      <c r="B1139" s="170">
        <v>2170199</v>
      </c>
      <c r="C1139" s="171" t="s">
        <v>1118</v>
      </c>
      <c r="D1139" s="172">
        <v>0</v>
      </c>
      <c r="E1139" s="172">
        <v>0</v>
      </c>
      <c r="F1139" s="172">
        <v>0</v>
      </c>
      <c r="G1139" s="172">
        <v>0</v>
      </c>
      <c r="H1139" s="172">
        <v>0</v>
      </c>
      <c r="I1139" s="175" t="str">
        <f t="shared" si="285"/>
        <v/>
      </c>
      <c r="J1139" s="175" t="str">
        <f t="shared" si="286"/>
        <v/>
      </c>
      <c r="K1139" s="161">
        <f t="shared" si="287"/>
        <v>0</v>
      </c>
      <c r="L1139" s="174">
        <f t="shared" si="289"/>
        <v>0</v>
      </c>
      <c r="M1139" s="173">
        <f t="shared" si="290"/>
        <v>0</v>
      </c>
    </row>
    <row r="1140" spans="1:13" ht="21.95" hidden="1" customHeight="1">
      <c r="A1140" s="169">
        <f t="shared" si="288"/>
        <v>5</v>
      </c>
      <c r="B1140" s="170">
        <v>21702</v>
      </c>
      <c r="C1140" s="171" t="s">
        <v>1119</v>
      </c>
      <c r="D1140" s="172">
        <v>0</v>
      </c>
      <c r="E1140" s="172">
        <v>0</v>
      </c>
      <c r="F1140" s="172">
        <v>0</v>
      </c>
      <c r="G1140" s="172">
        <v>0</v>
      </c>
      <c r="H1140" s="172">
        <v>0</v>
      </c>
      <c r="I1140" s="175" t="str">
        <f t="shared" si="285"/>
        <v/>
      </c>
      <c r="J1140" s="175" t="str">
        <f t="shared" si="286"/>
        <v/>
      </c>
      <c r="K1140" s="161">
        <f t="shared" si="287"/>
        <v>0</v>
      </c>
      <c r="L1140" s="174">
        <f t="shared" si="289"/>
        <v>0</v>
      </c>
      <c r="M1140" s="173">
        <f t="shared" si="290"/>
        <v>0</v>
      </c>
    </row>
    <row r="1141" spans="1:13" ht="21.95" hidden="1" customHeight="1">
      <c r="A1141" s="169">
        <f t="shared" si="288"/>
        <v>7</v>
      </c>
      <c r="B1141" s="170">
        <v>2170201</v>
      </c>
      <c r="C1141" s="171" t="s">
        <v>1120</v>
      </c>
      <c r="D1141" s="172">
        <v>0</v>
      </c>
      <c r="E1141" s="172">
        <v>0</v>
      </c>
      <c r="F1141" s="172">
        <v>0</v>
      </c>
      <c r="G1141" s="172">
        <v>0</v>
      </c>
      <c r="H1141" s="172">
        <v>0</v>
      </c>
      <c r="I1141" s="175" t="str">
        <f t="shared" si="285"/>
        <v/>
      </c>
      <c r="J1141" s="175" t="str">
        <f t="shared" si="286"/>
        <v/>
      </c>
      <c r="K1141" s="161">
        <f t="shared" si="287"/>
        <v>0</v>
      </c>
      <c r="L1141" s="174">
        <f t="shared" si="289"/>
        <v>0</v>
      </c>
      <c r="M1141" s="173">
        <f t="shared" si="290"/>
        <v>0</v>
      </c>
    </row>
    <row r="1142" spans="1:13" ht="21.95" hidden="1" customHeight="1">
      <c r="A1142" s="169">
        <f t="shared" si="288"/>
        <v>7</v>
      </c>
      <c r="B1142" s="170">
        <v>2170202</v>
      </c>
      <c r="C1142" s="171" t="s">
        <v>1121</v>
      </c>
      <c r="D1142" s="172">
        <v>0</v>
      </c>
      <c r="E1142" s="172">
        <v>0</v>
      </c>
      <c r="F1142" s="172">
        <v>0</v>
      </c>
      <c r="G1142" s="172">
        <v>0</v>
      </c>
      <c r="H1142" s="172">
        <v>0</v>
      </c>
      <c r="I1142" s="175" t="str">
        <f t="shared" si="285"/>
        <v/>
      </c>
      <c r="J1142" s="175" t="str">
        <f t="shared" si="286"/>
        <v/>
      </c>
      <c r="K1142" s="161">
        <f t="shared" si="287"/>
        <v>0</v>
      </c>
      <c r="L1142" s="174">
        <f t="shared" si="289"/>
        <v>0</v>
      </c>
      <c r="M1142" s="173">
        <f t="shared" si="290"/>
        <v>0</v>
      </c>
    </row>
    <row r="1143" spans="1:13" ht="21.95" hidden="1" customHeight="1">
      <c r="A1143" s="169">
        <f t="shared" si="288"/>
        <v>7</v>
      </c>
      <c r="B1143" s="170">
        <v>2170203</v>
      </c>
      <c r="C1143" s="171" t="s">
        <v>1122</v>
      </c>
      <c r="D1143" s="172">
        <v>0</v>
      </c>
      <c r="E1143" s="172">
        <v>0</v>
      </c>
      <c r="F1143" s="172">
        <v>0</v>
      </c>
      <c r="G1143" s="172">
        <v>0</v>
      </c>
      <c r="H1143" s="172">
        <v>0</v>
      </c>
      <c r="I1143" s="175" t="str">
        <f t="shared" si="285"/>
        <v/>
      </c>
      <c r="J1143" s="175" t="str">
        <f t="shared" si="286"/>
        <v/>
      </c>
      <c r="K1143" s="161">
        <f t="shared" si="287"/>
        <v>0</v>
      </c>
      <c r="L1143" s="174">
        <f t="shared" si="289"/>
        <v>0</v>
      </c>
      <c r="M1143" s="173">
        <f t="shared" si="290"/>
        <v>0</v>
      </c>
    </row>
    <row r="1144" spans="1:13" ht="21.95" hidden="1" customHeight="1">
      <c r="A1144" s="169">
        <f t="shared" si="288"/>
        <v>7</v>
      </c>
      <c r="B1144" s="170">
        <v>2170204</v>
      </c>
      <c r="C1144" s="171" t="s">
        <v>1123</v>
      </c>
      <c r="D1144" s="172">
        <v>0</v>
      </c>
      <c r="E1144" s="172">
        <v>0</v>
      </c>
      <c r="F1144" s="172">
        <v>0</v>
      </c>
      <c r="G1144" s="172">
        <v>0</v>
      </c>
      <c r="H1144" s="172">
        <v>0</v>
      </c>
      <c r="I1144" s="175" t="str">
        <f t="shared" si="285"/>
        <v/>
      </c>
      <c r="J1144" s="175" t="str">
        <f t="shared" si="286"/>
        <v/>
      </c>
      <c r="K1144" s="161">
        <f t="shared" si="287"/>
        <v>0</v>
      </c>
      <c r="L1144" s="174">
        <f t="shared" si="289"/>
        <v>0</v>
      </c>
      <c r="M1144" s="173">
        <f t="shared" si="290"/>
        <v>0</v>
      </c>
    </row>
    <row r="1145" spans="1:13" ht="21.95" hidden="1" customHeight="1">
      <c r="A1145" s="169">
        <f t="shared" si="288"/>
        <v>7</v>
      </c>
      <c r="B1145" s="170">
        <v>2170205</v>
      </c>
      <c r="C1145" s="171" t="s">
        <v>1124</v>
      </c>
      <c r="D1145" s="172">
        <v>0</v>
      </c>
      <c r="E1145" s="172">
        <v>0</v>
      </c>
      <c r="F1145" s="172">
        <v>0</v>
      </c>
      <c r="G1145" s="172">
        <v>0</v>
      </c>
      <c r="H1145" s="172">
        <v>0</v>
      </c>
      <c r="I1145" s="175" t="str">
        <f t="shared" si="285"/>
        <v/>
      </c>
      <c r="J1145" s="175" t="str">
        <f t="shared" si="286"/>
        <v/>
      </c>
      <c r="K1145" s="161">
        <f t="shared" si="287"/>
        <v>0</v>
      </c>
      <c r="L1145" s="174">
        <f t="shared" si="289"/>
        <v>0</v>
      </c>
      <c r="M1145" s="173">
        <f t="shared" si="290"/>
        <v>0</v>
      </c>
    </row>
    <row r="1146" spans="1:13" ht="21.95" hidden="1" customHeight="1">
      <c r="A1146" s="169">
        <f t="shared" si="288"/>
        <v>7</v>
      </c>
      <c r="B1146" s="170">
        <v>2170206</v>
      </c>
      <c r="C1146" s="171" t="s">
        <v>1125</v>
      </c>
      <c r="D1146" s="172">
        <v>0</v>
      </c>
      <c r="E1146" s="172">
        <v>0</v>
      </c>
      <c r="F1146" s="172">
        <v>0</v>
      </c>
      <c r="G1146" s="172">
        <v>0</v>
      </c>
      <c r="H1146" s="172">
        <v>0</v>
      </c>
      <c r="I1146" s="175" t="str">
        <f t="shared" si="285"/>
        <v/>
      </c>
      <c r="J1146" s="175" t="str">
        <f t="shared" si="286"/>
        <v/>
      </c>
      <c r="K1146" s="161">
        <f t="shared" si="287"/>
        <v>0</v>
      </c>
      <c r="L1146" s="174">
        <f t="shared" si="289"/>
        <v>0</v>
      </c>
      <c r="M1146" s="173">
        <f t="shared" si="290"/>
        <v>0</v>
      </c>
    </row>
    <row r="1147" spans="1:13" ht="21.95" hidden="1" customHeight="1">
      <c r="A1147" s="169">
        <f t="shared" si="288"/>
        <v>7</v>
      </c>
      <c r="B1147" s="170">
        <v>2170207</v>
      </c>
      <c r="C1147" s="171" t="s">
        <v>1126</v>
      </c>
      <c r="D1147" s="172">
        <v>0</v>
      </c>
      <c r="E1147" s="172">
        <v>0</v>
      </c>
      <c r="F1147" s="172">
        <v>0</v>
      </c>
      <c r="G1147" s="172">
        <v>0</v>
      </c>
      <c r="H1147" s="172">
        <v>0</v>
      </c>
      <c r="I1147" s="175" t="str">
        <f t="shared" si="285"/>
        <v/>
      </c>
      <c r="J1147" s="175" t="str">
        <f t="shared" si="286"/>
        <v/>
      </c>
      <c r="K1147" s="161">
        <f t="shared" si="287"/>
        <v>0</v>
      </c>
      <c r="L1147" s="174">
        <f t="shared" si="289"/>
        <v>0</v>
      </c>
      <c r="M1147" s="173">
        <f t="shared" si="290"/>
        <v>0</v>
      </c>
    </row>
    <row r="1148" spans="1:13" ht="21.95" hidden="1" customHeight="1">
      <c r="A1148" s="169">
        <f t="shared" si="288"/>
        <v>7</v>
      </c>
      <c r="B1148" s="170">
        <v>2170208</v>
      </c>
      <c r="C1148" s="171" t="s">
        <v>1127</v>
      </c>
      <c r="D1148" s="172">
        <v>0</v>
      </c>
      <c r="E1148" s="172">
        <v>0</v>
      </c>
      <c r="F1148" s="172">
        <v>0</v>
      </c>
      <c r="G1148" s="172">
        <v>0</v>
      </c>
      <c r="H1148" s="172">
        <v>0</v>
      </c>
      <c r="I1148" s="175" t="str">
        <f t="shared" si="285"/>
        <v/>
      </c>
      <c r="J1148" s="175" t="str">
        <f t="shared" si="286"/>
        <v/>
      </c>
      <c r="K1148" s="161">
        <f t="shared" si="287"/>
        <v>0</v>
      </c>
      <c r="L1148" s="174">
        <f t="shared" si="289"/>
        <v>0</v>
      </c>
      <c r="M1148" s="173">
        <f t="shared" si="290"/>
        <v>0</v>
      </c>
    </row>
    <row r="1149" spans="1:13" ht="21.95" hidden="1" customHeight="1">
      <c r="A1149" s="169">
        <f t="shared" si="288"/>
        <v>7</v>
      </c>
      <c r="B1149" s="170">
        <v>2170299</v>
      </c>
      <c r="C1149" s="171" t="s">
        <v>1128</v>
      </c>
      <c r="D1149" s="172">
        <v>0</v>
      </c>
      <c r="E1149" s="172">
        <v>0</v>
      </c>
      <c r="F1149" s="172">
        <v>0</v>
      </c>
      <c r="G1149" s="172">
        <v>0</v>
      </c>
      <c r="H1149" s="172">
        <v>0</v>
      </c>
      <c r="I1149" s="175" t="str">
        <f t="shared" si="285"/>
        <v/>
      </c>
      <c r="J1149" s="175" t="str">
        <f t="shared" si="286"/>
        <v/>
      </c>
      <c r="K1149" s="161">
        <f t="shared" si="287"/>
        <v>0</v>
      </c>
      <c r="L1149" s="174">
        <f t="shared" si="289"/>
        <v>0</v>
      </c>
      <c r="M1149" s="173">
        <f t="shared" si="290"/>
        <v>0</v>
      </c>
    </row>
    <row r="1150" spans="1:13" ht="18" hidden="1" customHeight="1">
      <c r="A1150" s="169">
        <f t="shared" si="288"/>
        <v>5</v>
      </c>
      <c r="B1150" s="170">
        <v>21703</v>
      </c>
      <c r="C1150" s="171" t="s">
        <v>1129</v>
      </c>
      <c r="D1150" s="172">
        <v>0</v>
      </c>
      <c r="E1150" s="172">
        <v>0</v>
      </c>
      <c r="F1150" s="172">
        <v>0</v>
      </c>
      <c r="G1150" s="172">
        <v>0</v>
      </c>
      <c r="H1150" s="172">
        <v>73</v>
      </c>
      <c r="I1150" s="31" t="str">
        <f t="shared" si="285"/>
        <v/>
      </c>
      <c r="J1150" s="31">
        <f t="shared" si="286"/>
        <v>0</v>
      </c>
      <c r="K1150" s="161">
        <f t="shared" si="287"/>
        <v>0</v>
      </c>
      <c r="L1150" s="174">
        <f t="shared" si="289"/>
        <v>73</v>
      </c>
      <c r="M1150" s="173">
        <f t="shared" si="290"/>
        <v>73</v>
      </c>
    </row>
    <row r="1151" spans="1:13" ht="21.95" hidden="1" customHeight="1">
      <c r="A1151" s="169">
        <f t="shared" si="288"/>
        <v>7</v>
      </c>
      <c r="B1151" s="170">
        <v>2170301</v>
      </c>
      <c r="C1151" s="171" t="s">
        <v>1130</v>
      </c>
      <c r="D1151" s="172">
        <v>0</v>
      </c>
      <c r="E1151" s="172">
        <v>0</v>
      </c>
      <c r="F1151" s="172">
        <v>0</v>
      </c>
      <c r="G1151" s="172">
        <v>0</v>
      </c>
      <c r="H1151" s="172">
        <v>0</v>
      </c>
      <c r="I1151" s="175" t="str">
        <f t="shared" si="285"/>
        <v/>
      </c>
      <c r="J1151" s="175" t="str">
        <f t="shared" si="286"/>
        <v/>
      </c>
      <c r="K1151" s="161">
        <f t="shared" si="287"/>
        <v>0</v>
      </c>
      <c r="L1151" s="174">
        <f t="shared" si="289"/>
        <v>0</v>
      </c>
      <c r="M1151" s="173">
        <f t="shared" si="290"/>
        <v>0</v>
      </c>
    </row>
    <row r="1152" spans="1:13" ht="18" hidden="1" customHeight="1">
      <c r="A1152" s="169">
        <f t="shared" si="288"/>
        <v>7</v>
      </c>
      <c r="B1152" s="170">
        <v>2170302</v>
      </c>
      <c r="C1152" s="171" t="s">
        <v>1131</v>
      </c>
      <c r="D1152" s="172">
        <v>0</v>
      </c>
      <c r="E1152" s="172">
        <v>0</v>
      </c>
      <c r="F1152" s="172">
        <v>0</v>
      </c>
      <c r="G1152" s="172">
        <v>0</v>
      </c>
      <c r="H1152" s="172">
        <v>73</v>
      </c>
      <c r="I1152" s="31" t="str">
        <f t="shared" si="285"/>
        <v/>
      </c>
      <c r="J1152" s="31">
        <f t="shared" si="286"/>
        <v>0</v>
      </c>
      <c r="K1152" s="161">
        <f t="shared" si="287"/>
        <v>0</v>
      </c>
      <c r="L1152" s="174">
        <f t="shared" si="289"/>
        <v>73</v>
      </c>
      <c r="M1152" s="173">
        <f t="shared" si="290"/>
        <v>73</v>
      </c>
    </row>
    <row r="1153" spans="1:13" ht="21.95" hidden="1" customHeight="1">
      <c r="A1153" s="169">
        <f t="shared" si="288"/>
        <v>7</v>
      </c>
      <c r="B1153" s="170">
        <v>2170303</v>
      </c>
      <c r="C1153" s="171" t="s">
        <v>1132</v>
      </c>
      <c r="D1153" s="172">
        <v>0</v>
      </c>
      <c r="E1153" s="172">
        <v>0</v>
      </c>
      <c r="F1153" s="172">
        <v>0</v>
      </c>
      <c r="G1153" s="172">
        <v>0</v>
      </c>
      <c r="H1153" s="172">
        <v>0</v>
      </c>
      <c r="I1153" s="175" t="str">
        <f t="shared" si="285"/>
        <v/>
      </c>
      <c r="J1153" s="175" t="str">
        <f t="shared" si="286"/>
        <v/>
      </c>
      <c r="K1153" s="161">
        <f t="shared" si="287"/>
        <v>0</v>
      </c>
      <c r="L1153" s="174">
        <f t="shared" si="289"/>
        <v>0</v>
      </c>
      <c r="M1153" s="173">
        <f t="shared" si="290"/>
        <v>0</v>
      </c>
    </row>
    <row r="1154" spans="1:13" ht="21.95" hidden="1" customHeight="1">
      <c r="A1154" s="169">
        <f t="shared" si="288"/>
        <v>7</v>
      </c>
      <c r="B1154" s="170">
        <v>2170304</v>
      </c>
      <c r="C1154" s="171" t="s">
        <v>1133</v>
      </c>
      <c r="D1154" s="172">
        <v>0</v>
      </c>
      <c r="E1154" s="172">
        <v>0</v>
      </c>
      <c r="F1154" s="172">
        <v>0</v>
      </c>
      <c r="G1154" s="172">
        <v>0</v>
      </c>
      <c r="H1154" s="172">
        <v>0</v>
      </c>
      <c r="I1154" s="175" t="str">
        <f t="shared" si="285"/>
        <v/>
      </c>
      <c r="J1154" s="175" t="str">
        <f t="shared" si="286"/>
        <v/>
      </c>
      <c r="K1154" s="161">
        <f t="shared" si="287"/>
        <v>0</v>
      </c>
      <c r="L1154" s="174">
        <f t="shared" si="289"/>
        <v>0</v>
      </c>
      <c r="M1154" s="173">
        <f t="shared" si="290"/>
        <v>0</v>
      </c>
    </row>
    <row r="1155" spans="1:13" ht="21.95" hidden="1" customHeight="1">
      <c r="A1155" s="169">
        <f t="shared" si="288"/>
        <v>7</v>
      </c>
      <c r="B1155" s="170">
        <v>2170399</v>
      </c>
      <c r="C1155" s="171" t="s">
        <v>1134</v>
      </c>
      <c r="D1155" s="172">
        <v>0</v>
      </c>
      <c r="E1155" s="172">
        <v>0</v>
      </c>
      <c r="F1155" s="172">
        <v>0</v>
      </c>
      <c r="G1155" s="172">
        <v>0</v>
      </c>
      <c r="H1155" s="172">
        <v>0</v>
      </c>
      <c r="I1155" s="175" t="str">
        <f t="shared" si="285"/>
        <v/>
      </c>
      <c r="J1155" s="175" t="str">
        <f t="shared" si="286"/>
        <v/>
      </c>
      <c r="K1155" s="161">
        <f t="shared" si="287"/>
        <v>0</v>
      </c>
      <c r="L1155" s="174">
        <f t="shared" si="289"/>
        <v>0</v>
      </c>
      <c r="M1155" s="173">
        <f t="shared" si="290"/>
        <v>0</v>
      </c>
    </row>
    <row r="1156" spans="1:13" ht="21.95" hidden="1" customHeight="1">
      <c r="A1156" s="169">
        <f t="shared" si="288"/>
        <v>5</v>
      </c>
      <c r="B1156" s="170">
        <v>21704</v>
      </c>
      <c r="C1156" s="171" t="s">
        <v>1135</v>
      </c>
      <c r="D1156" s="172">
        <v>0</v>
      </c>
      <c r="E1156" s="172">
        <v>0</v>
      </c>
      <c r="F1156" s="172">
        <v>0</v>
      </c>
      <c r="G1156" s="172">
        <v>0</v>
      </c>
      <c r="H1156" s="172">
        <v>0</v>
      </c>
      <c r="I1156" s="175" t="str">
        <f t="shared" si="285"/>
        <v/>
      </c>
      <c r="J1156" s="175" t="str">
        <f t="shared" si="286"/>
        <v/>
      </c>
      <c r="K1156" s="161">
        <f t="shared" si="287"/>
        <v>0</v>
      </c>
      <c r="L1156" s="174">
        <f t="shared" si="289"/>
        <v>0</v>
      </c>
      <c r="M1156" s="173">
        <f t="shared" si="290"/>
        <v>0</v>
      </c>
    </row>
    <row r="1157" spans="1:13" ht="21.95" hidden="1" customHeight="1">
      <c r="A1157" s="169">
        <f t="shared" si="288"/>
        <v>7</v>
      </c>
      <c r="B1157" s="170">
        <v>2170401</v>
      </c>
      <c r="C1157" s="171" t="s">
        <v>1136</v>
      </c>
      <c r="D1157" s="172">
        <v>0</v>
      </c>
      <c r="E1157" s="172">
        <v>0</v>
      </c>
      <c r="F1157" s="172">
        <v>0</v>
      </c>
      <c r="G1157" s="172">
        <v>0</v>
      </c>
      <c r="H1157" s="172">
        <v>0</v>
      </c>
      <c r="I1157" s="175" t="str">
        <f t="shared" si="285"/>
        <v/>
      </c>
      <c r="J1157" s="175" t="str">
        <f t="shared" si="286"/>
        <v/>
      </c>
      <c r="K1157" s="161">
        <f t="shared" si="287"/>
        <v>0</v>
      </c>
      <c r="L1157" s="174">
        <f t="shared" si="289"/>
        <v>0</v>
      </c>
      <c r="M1157" s="173">
        <f t="shared" si="290"/>
        <v>0</v>
      </c>
    </row>
    <row r="1158" spans="1:13" ht="21.95" hidden="1" customHeight="1">
      <c r="A1158" s="169">
        <f t="shared" si="288"/>
        <v>7</v>
      </c>
      <c r="B1158" s="170">
        <v>2170499</v>
      </c>
      <c r="C1158" s="171" t="s">
        <v>1137</v>
      </c>
      <c r="D1158" s="172">
        <v>0</v>
      </c>
      <c r="E1158" s="172">
        <v>0</v>
      </c>
      <c r="F1158" s="172">
        <v>0</v>
      </c>
      <c r="G1158" s="172">
        <v>0</v>
      </c>
      <c r="H1158" s="172">
        <v>0</v>
      </c>
      <c r="I1158" s="175" t="str">
        <f t="shared" ref="I1158:I1221" si="297">IFERROR(E1158/D1158,"")</f>
        <v/>
      </c>
      <c r="J1158" s="175" t="str">
        <f t="shared" ref="J1158:J1221" si="298">IFERROR(E1158/H1158,"")</f>
        <v/>
      </c>
      <c r="K1158" s="161">
        <f t="shared" ref="K1158:K1221" si="299">D1158+E1158+F1158+G1158</f>
        <v>0</v>
      </c>
      <c r="L1158" s="174">
        <f t="shared" si="289"/>
        <v>0</v>
      </c>
      <c r="M1158" s="173">
        <f t="shared" si="290"/>
        <v>0</v>
      </c>
    </row>
    <row r="1159" spans="1:13" ht="21.95" customHeight="1">
      <c r="A1159" s="169">
        <f t="shared" ref="A1159:A1222" si="300">LEN(B1159)</f>
        <v>5</v>
      </c>
      <c r="B1159" s="170">
        <v>21799</v>
      </c>
      <c r="C1159" s="171" t="s">
        <v>1138</v>
      </c>
      <c r="D1159" s="172">
        <v>0</v>
      </c>
      <c r="E1159" s="172">
        <v>29</v>
      </c>
      <c r="F1159" s="172">
        <v>29</v>
      </c>
      <c r="G1159" s="172">
        <v>0</v>
      </c>
      <c r="H1159" s="172">
        <v>0</v>
      </c>
      <c r="I1159" s="51"/>
      <c r="J1159" s="51"/>
      <c r="K1159" s="161">
        <f t="shared" si="299"/>
        <v>58</v>
      </c>
      <c r="L1159" s="174">
        <f t="shared" ref="L1159:L1222" si="301">D1159+E1159+F1159+G1159+H1159</f>
        <v>58</v>
      </c>
      <c r="M1159" s="173">
        <f t="shared" ref="M1159:M1222" si="302">D1159+E1159+H1159</f>
        <v>29</v>
      </c>
    </row>
    <row r="1160" spans="1:13" ht="21.95" hidden="1" customHeight="1">
      <c r="A1160" s="169">
        <f t="shared" si="300"/>
        <v>7</v>
      </c>
      <c r="B1160" s="170">
        <v>2179901</v>
      </c>
      <c r="C1160" s="171" t="s">
        <v>1139</v>
      </c>
      <c r="D1160" s="172">
        <v>0</v>
      </c>
      <c r="E1160" s="172">
        <v>0</v>
      </c>
      <c r="F1160" s="172">
        <v>0</v>
      </c>
      <c r="G1160" s="172">
        <v>0</v>
      </c>
      <c r="H1160" s="172">
        <v>0</v>
      </c>
      <c r="I1160" s="175" t="str">
        <f t="shared" si="297"/>
        <v/>
      </c>
      <c r="J1160" s="175" t="str">
        <f t="shared" si="298"/>
        <v/>
      </c>
      <c r="K1160" s="161">
        <f t="shared" si="299"/>
        <v>0</v>
      </c>
      <c r="L1160" s="174">
        <f t="shared" si="301"/>
        <v>0</v>
      </c>
      <c r="M1160" s="173">
        <f t="shared" si="302"/>
        <v>0</v>
      </c>
    </row>
    <row r="1161" spans="1:13" ht="21.95" hidden="1" customHeight="1">
      <c r="A1161" s="169">
        <f t="shared" si="300"/>
        <v>3</v>
      </c>
      <c r="B1161" s="170">
        <v>219</v>
      </c>
      <c r="C1161" s="171" t="s">
        <v>1140</v>
      </c>
      <c r="D1161" s="172">
        <v>0</v>
      </c>
      <c r="E1161" s="172">
        <v>0</v>
      </c>
      <c r="F1161" s="172">
        <v>0</v>
      </c>
      <c r="G1161" s="172">
        <v>0</v>
      </c>
      <c r="H1161" s="172">
        <v>0</v>
      </c>
      <c r="I1161" s="175" t="str">
        <f t="shared" si="297"/>
        <v/>
      </c>
      <c r="J1161" s="175" t="str">
        <f t="shared" si="298"/>
        <v/>
      </c>
      <c r="K1161" s="161">
        <f t="shared" si="299"/>
        <v>0</v>
      </c>
      <c r="L1161" s="174">
        <f t="shared" si="301"/>
        <v>0</v>
      </c>
      <c r="M1161" s="173">
        <f t="shared" si="302"/>
        <v>0</v>
      </c>
    </row>
    <row r="1162" spans="1:13" ht="21.95" hidden="1" customHeight="1">
      <c r="A1162" s="169">
        <f t="shared" si="300"/>
        <v>5</v>
      </c>
      <c r="B1162" s="170">
        <v>21901</v>
      </c>
      <c r="C1162" s="171" t="s">
        <v>1141</v>
      </c>
      <c r="D1162" s="172">
        <v>0</v>
      </c>
      <c r="E1162" s="172">
        <v>0</v>
      </c>
      <c r="F1162" s="172">
        <v>0</v>
      </c>
      <c r="G1162" s="172">
        <v>0</v>
      </c>
      <c r="H1162" s="172">
        <v>0</v>
      </c>
      <c r="I1162" s="175" t="str">
        <f t="shared" si="297"/>
        <v/>
      </c>
      <c r="J1162" s="175" t="str">
        <f t="shared" si="298"/>
        <v/>
      </c>
      <c r="K1162" s="161">
        <f t="shared" si="299"/>
        <v>0</v>
      </c>
      <c r="L1162" s="174">
        <f t="shared" si="301"/>
        <v>0</v>
      </c>
      <c r="M1162" s="173">
        <f t="shared" si="302"/>
        <v>0</v>
      </c>
    </row>
    <row r="1163" spans="1:13" ht="21.95" hidden="1" customHeight="1">
      <c r="A1163" s="169">
        <f t="shared" si="300"/>
        <v>5</v>
      </c>
      <c r="B1163" s="170">
        <v>21902</v>
      </c>
      <c r="C1163" s="171" t="s">
        <v>1142</v>
      </c>
      <c r="D1163" s="172">
        <v>0</v>
      </c>
      <c r="E1163" s="172">
        <v>0</v>
      </c>
      <c r="F1163" s="172">
        <v>0</v>
      </c>
      <c r="G1163" s="172">
        <v>0</v>
      </c>
      <c r="H1163" s="172">
        <v>0</v>
      </c>
      <c r="I1163" s="175" t="str">
        <f t="shared" si="297"/>
        <v/>
      </c>
      <c r="J1163" s="175" t="str">
        <f t="shared" si="298"/>
        <v/>
      </c>
      <c r="K1163" s="161">
        <f t="shared" si="299"/>
        <v>0</v>
      </c>
      <c r="L1163" s="174">
        <f t="shared" si="301"/>
        <v>0</v>
      </c>
      <c r="M1163" s="173">
        <f t="shared" si="302"/>
        <v>0</v>
      </c>
    </row>
    <row r="1164" spans="1:13" ht="21.95" hidden="1" customHeight="1">
      <c r="A1164" s="169">
        <f t="shared" si="300"/>
        <v>5</v>
      </c>
      <c r="B1164" s="170">
        <v>21903</v>
      </c>
      <c r="C1164" s="171" t="s">
        <v>1143</v>
      </c>
      <c r="D1164" s="172">
        <v>0</v>
      </c>
      <c r="E1164" s="172">
        <v>0</v>
      </c>
      <c r="F1164" s="172">
        <v>0</v>
      </c>
      <c r="G1164" s="172">
        <v>0</v>
      </c>
      <c r="H1164" s="172">
        <v>0</v>
      </c>
      <c r="I1164" s="175" t="str">
        <f t="shared" si="297"/>
        <v/>
      </c>
      <c r="J1164" s="175" t="str">
        <f t="shared" si="298"/>
        <v/>
      </c>
      <c r="K1164" s="161">
        <f t="shared" si="299"/>
        <v>0</v>
      </c>
      <c r="L1164" s="174">
        <f t="shared" si="301"/>
        <v>0</v>
      </c>
      <c r="M1164" s="173">
        <f t="shared" si="302"/>
        <v>0</v>
      </c>
    </row>
    <row r="1165" spans="1:13" ht="21.95" hidden="1" customHeight="1">
      <c r="A1165" s="169">
        <f t="shared" si="300"/>
        <v>5</v>
      </c>
      <c r="B1165" s="170">
        <v>21904</v>
      </c>
      <c r="C1165" s="171" t="s">
        <v>1144</v>
      </c>
      <c r="D1165" s="172">
        <v>0</v>
      </c>
      <c r="E1165" s="172">
        <v>0</v>
      </c>
      <c r="F1165" s="172">
        <v>0</v>
      </c>
      <c r="G1165" s="172">
        <v>0</v>
      </c>
      <c r="H1165" s="172">
        <v>0</v>
      </c>
      <c r="I1165" s="175" t="str">
        <f t="shared" si="297"/>
        <v/>
      </c>
      <c r="J1165" s="175" t="str">
        <f t="shared" si="298"/>
        <v/>
      </c>
      <c r="K1165" s="161">
        <f t="shared" si="299"/>
        <v>0</v>
      </c>
      <c r="L1165" s="174">
        <f t="shared" si="301"/>
        <v>0</v>
      </c>
      <c r="M1165" s="173">
        <f t="shared" si="302"/>
        <v>0</v>
      </c>
    </row>
    <row r="1166" spans="1:13" ht="21.95" hidden="1" customHeight="1">
      <c r="A1166" s="169">
        <f t="shared" si="300"/>
        <v>5</v>
      </c>
      <c r="B1166" s="170">
        <v>21905</v>
      </c>
      <c r="C1166" s="171" t="s">
        <v>1145</v>
      </c>
      <c r="D1166" s="172">
        <v>0</v>
      </c>
      <c r="E1166" s="172">
        <v>0</v>
      </c>
      <c r="F1166" s="172">
        <v>0</v>
      </c>
      <c r="G1166" s="172">
        <v>0</v>
      </c>
      <c r="H1166" s="172">
        <v>0</v>
      </c>
      <c r="I1166" s="175" t="str">
        <f t="shared" si="297"/>
        <v/>
      </c>
      <c r="J1166" s="175" t="str">
        <f t="shared" si="298"/>
        <v/>
      </c>
      <c r="K1166" s="161">
        <f t="shared" si="299"/>
        <v>0</v>
      </c>
      <c r="L1166" s="174">
        <f t="shared" si="301"/>
        <v>0</v>
      </c>
      <c r="M1166" s="173">
        <f t="shared" si="302"/>
        <v>0</v>
      </c>
    </row>
    <row r="1167" spans="1:13" ht="21.95" hidden="1" customHeight="1">
      <c r="A1167" s="169">
        <f t="shared" si="300"/>
        <v>5</v>
      </c>
      <c r="B1167" s="170">
        <v>21906</v>
      </c>
      <c r="C1167" s="171" t="s">
        <v>1146</v>
      </c>
      <c r="D1167" s="172">
        <v>0</v>
      </c>
      <c r="E1167" s="172">
        <v>0</v>
      </c>
      <c r="F1167" s="172">
        <v>0</v>
      </c>
      <c r="G1167" s="172">
        <v>0</v>
      </c>
      <c r="H1167" s="172">
        <v>0</v>
      </c>
      <c r="I1167" s="175" t="str">
        <f t="shared" si="297"/>
        <v/>
      </c>
      <c r="J1167" s="175" t="str">
        <f t="shared" si="298"/>
        <v/>
      </c>
      <c r="K1167" s="161">
        <f t="shared" si="299"/>
        <v>0</v>
      </c>
      <c r="L1167" s="174">
        <f t="shared" si="301"/>
        <v>0</v>
      </c>
      <c r="M1167" s="173">
        <f t="shared" si="302"/>
        <v>0</v>
      </c>
    </row>
    <row r="1168" spans="1:13" ht="21.95" hidden="1" customHeight="1">
      <c r="A1168" s="169">
        <f t="shared" si="300"/>
        <v>5</v>
      </c>
      <c r="B1168" s="170">
        <v>21907</v>
      </c>
      <c r="C1168" s="171" t="s">
        <v>1147</v>
      </c>
      <c r="D1168" s="172">
        <v>0</v>
      </c>
      <c r="E1168" s="172">
        <v>0</v>
      </c>
      <c r="F1168" s="172">
        <v>0</v>
      </c>
      <c r="G1168" s="172">
        <v>0</v>
      </c>
      <c r="H1168" s="172">
        <v>0</v>
      </c>
      <c r="I1168" s="175" t="str">
        <f t="shared" si="297"/>
        <v/>
      </c>
      <c r="J1168" s="175" t="str">
        <f t="shared" si="298"/>
        <v/>
      </c>
      <c r="K1168" s="161">
        <f t="shared" si="299"/>
        <v>0</v>
      </c>
      <c r="L1168" s="174">
        <f t="shared" si="301"/>
        <v>0</v>
      </c>
      <c r="M1168" s="173">
        <f t="shared" si="302"/>
        <v>0</v>
      </c>
    </row>
    <row r="1169" spans="1:13" ht="21.95" hidden="1" customHeight="1">
      <c r="A1169" s="169">
        <f t="shared" si="300"/>
        <v>5</v>
      </c>
      <c r="B1169" s="170">
        <v>21908</v>
      </c>
      <c r="C1169" s="171" t="s">
        <v>1148</v>
      </c>
      <c r="D1169" s="172">
        <v>0</v>
      </c>
      <c r="E1169" s="172">
        <v>0</v>
      </c>
      <c r="F1169" s="172">
        <v>0</v>
      </c>
      <c r="G1169" s="172">
        <v>0</v>
      </c>
      <c r="H1169" s="172">
        <v>0</v>
      </c>
      <c r="I1169" s="175" t="str">
        <f t="shared" si="297"/>
        <v/>
      </c>
      <c r="J1169" s="175" t="str">
        <f t="shared" si="298"/>
        <v/>
      </c>
      <c r="K1169" s="161">
        <f t="shared" si="299"/>
        <v>0</v>
      </c>
      <c r="L1169" s="174">
        <f t="shared" si="301"/>
        <v>0</v>
      </c>
      <c r="M1169" s="173">
        <f t="shared" si="302"/>
        <v>0</v>
      </c>
    </row>
    <row r="1170" spans="1:13" ht="21.95" hidden="1" customHeight="1">
      <c r="A1170" s="169">
        <f t="shared" si="300"/>
        <v>5</v>
      </c>
      <c r="B1170" s="170">
        <v>21999</v>
      </c>
      <c r="C1170" s="171" t="s">
        <v>1149</v>
      </c>
      <c r="D1170" s="172">
        <v>0</v>
      </c>
      <c r="E1170" s="172">
        <v>0</v>
      </c>
      <c r="F1170" s="172">
        <v>0</v>
      </c>
      <c r="G1170" s="172">
        <v>0</v>
      </c>
      <c r="H1170" s="172">
        <v>0</v>
      </c>
      <c r="I1170" s="175" t="str">
        <f t="shared" si="297"/>
        <v/>
      </c>
      <c r="J1170" s="175" t="str">
        <f t="shared" si="298"/>
        <v/>
      </c>
      <c r="K1170" s="161">
        <f t="shared" si="299"/>
        <v>0</v>
      </c>
      <c r="L1170" s="174">
        <f t="shared" si="301"/>
        <v>0</v>
      </c>
      <c r="M1170" s="173">
        <f t="shared" si="302"/>
        <v>0</v>
      </c>
    </row>
    <row r="1171" spans="1:13" ht="18" customHeight="1">
      <c r="A1171" s="169">
        <f t="shared" si="300"/>
        <v>3</v>
      </c>
      <c r="B1171" s="170">
        <v>220</v>
      </c>
      <c r="C1171" s="171" t="s">
        <v>1150</v>
      </c>
      <c r="D1171" s="172">
        <v>2343</v>
      </c>
      <c r="E1171" s="172">
        <v>1625</v>
      </c>
      <c r="F1171" s="172">
        <v>1618</v>
      </c>
      <c r="G1171" s="172">
        <v>7</v>
      </c>
      <c r="H1171" s="172">
        <v>1453.01</v>
      </c>
      <c r="I1171" s="51">
        <f t="shared" ref="I1171:I1173" si="303">IFERROR(E1171/D1171,"")*100</f>
        <v>69.355527102005993</v>
      </c>
      <c r="J1171" s="51">
        <f t="shared" ref="J1171:J1173" si="304">IFERROR(E1171/H1171,"")*100</f>
        <v>111.83680773016</v>
      </c>
      <c r="K1171" s="161">
        <f t="shared" si="299"/>
        <v>5593</v>
      </c>
      <c r="L1171" s="174">
        <f t="shared" si="301"/>
        <v>7046.01</v>
      </c>
      <c r="M1171" s="173">
        <f t="shared" si="302"/>
        <v>5421.01</v>
      </c>
    </row>
    <row r="1172" spans="1:13" ht="18" customHeight="1">
      <c r="A1172" s="169">
        <f t="shared" si="300"/>
        <v>5</v>
      </c>
      <c r="B1172" s="170">
        <v>22001</v>
      </c>
      <c r="C1172" s="171" t="s">
        <v>1151</v>
      </c>
      <c r="D1172" s="172">
        <v>2288</v>
      </c>
      <c r="E1172" s="172">
        <v>1600</v>
      </c>
      <c r="F1172" s="172">
        <v>1593</v>
      </c>
      <c r="G1172" s="172">
        <v>7</v>
      </c>
      <c r="H1172" s="172">
        <v>1407.02</v>
      </c>
      <c r="I1172" s="51">
        <f t="shared" si="303"/>
        <v>69.930069930069905</v>
      </c>
      <c r="J1172" s="51">
        <f t="shared" si="304"/>
        <v>113.71551221731001</v>
      </c>
      <c r="K1172" s="161">
        <f t="shared" si="299"/>
        <v>5488</v>
      </c>
      <c r="L1172" s="174">
        <f t="shared" si="301"/>
        <v>6895.02</v>
      </c>
      <c r="M1172" s="173">
        <f t="shared" si="302"/>
        <v>5295.02</v>
      </c>
    </row>
    <row r="1173" spans="1:13" ht="18" customHeight="1">
      <c r="A1173" s="169">
        <f t="shared" si="300"/>
        <v>7</v>
      </c>
      <c r="B1173" s="170">
        <v>2200101</v>
      </c>
      <c r="C1173" s="171" t="s">
        <v>254</v>
      </c>
      <c r="D1173" s="172">
        <v>989</v>
      </c>
      <c r="E1173" s="172">
        <v>506</v>
      </c>
      <c r="F1173" s="172">
        <v>506</v>
      </c>
      <c r="G1173" s="172">
        <v>0</v>
      </c>
      <c r="H1173" s="172">
        <v>627.12</v>
      </c>
      <c r="I1173" s="51">
        <f t="shared" si="303"/>
        <v>51.162790697674403</v>
      </c>
      <c r="J1173" s="51">
        <f t="shared" si="304"/>
        <v>80.686312029595598</v>
      </c>
      <c r="K1173" s="161">
        <f t="shared" si="299"/>
        <v>2001</v>
      </c>
      <c r="L1173" s="174">
        <f t="shared" si="301"/>
        <v>2628.12</v>
      </c>
      <c r="M1173" s="173">
        <f t="shared" si="302"/>
        <v>2122.12</v>
      </c>
    </row>
    <row r="1174" spans="1:13" ht="18" hidden="1" customHeight="1">
      <c r="A1174" s="169">
        <f t="shared" si="300"/>
        <v>7</v>
      </c>
      <c r="B1174" s="170">
        <v>2200102</v>
      </c>
      <c r="C1174" s="171" t="s">
        <v>255</v>
      </c>
      <c r="D1174" s="172">
        <v>0</v>
      </c>
      <c r="E1174" s="172">
        <v>0</v>
      </c>
      <c r="F1174" s="172">
        <v>0</v>
      </c>
      <c r="G1174" s="172">
        <v>0</v>
      </c>
      <c r="H1174" s="172">
        <v>0</v>
      </c>
      <c r="I1174" s="31" t="str">
        <f t="shared" si="297"/>
        <v/>
      </c>
      <c r="J1174" s="31" t="str">
        <f t="shared" si="298"/>
        <v/>
      </c>
      <c r="K1174" s="161">
        <f t="shared" si="299"/>
        <v>0</v>
      </c>
      <c r="L1174" s="174">
        <f t="shared" si="301"/>
        <v>0</v>
      </c>
      <c r="M1174" s="173">
        <f t="shared" si="302"/>
        <v>0</v>
      </c>
    </row>
    <row r="1175" spans="1:13" ht="18" customHeight="1">
      <c r="A1175" s="169">
        <f t="shared" si="300"/>
        <v>7</v>
      </c>
      <c r="B1175" s="170">
        <v>2200103</v>
      </c>
      <c r="C1175" s="171" t="s">
        <v>271</v>
      </c>
      <c r="D1175" s="172">
        <v>758</v>
      </c>
      <c r="E1175" s="172">
        <v>499</v>
      </c>
      <c r="F1175" s="172">
        <v>499</v>
      </c>
      <c r="G1175" s="172">
        <v>0</v>
      </c>
      <c r="H1175" s="172">
        <v>374.86</v>
      </c>
      <c r="I1175" s="51">
        <f>IFERROR(E1175/D1175,"")*100</f>
        <v>65.831134564643804</v>
      </c>
      <c r="J1175" s="51">
        <f>IFERROR(E1175/H1175,"")*100</f>
        <v>133.116363442352</v>
      </c>
      <c r="K1175" s="161">
        <f t="shared" si="299"/>
        <v>1756</v>
      </c>
      <c r="L1175" s="174">
        <f t="shared" si="301"/>
        <v>2130.86</v>
      </c>
      <c r="M1175" s="173">
        <f t="shared" si="302"/>
        <v>1631.86</v>
      </c>
    </row>
    <row r="1176" spans="1:13" ht="18" hidden="1" customHeight="1">
      <c r="A1176" s="169">
        <f t="shared" si="300"/>
        <v>7</v>
      </c>
      <c r="B1176" s="170">
        <v>2200104</v>
      </c>
      <c r="C1176" s="171" t="s">
        <v>1152</v>
      </c>
      <c r="D1176" s="172">
        <v>0</v>
      </c>
      <c r="E1176" s="172">
        <v>0</v>
      </c>
      <c r="F1176" s="172">
        <v>0</v>
      </c>
      <c r="G1176" s="172">
        <v>0</v>
      </c>
      <c r="H1176" s="172">
        <v>0</v>
      </c>
      <c r="I1176" s="31" t="str">
        <f t="shared" si="297"/>
        <v/>
      </c>
      <c r="J1176" s="31" t="str">
        <f t="shared" si="298"/>
        <v/>
      </c>
      <c r="K1176" s="161">
        <f t="shared" si="299"/>
        <v>0</v>
      </c>
      <c r="L1176" s="174">
        <f t="shared" si="301"/>
        <v>0</v>
      </c>
      <c r="M1176" s="173">
        <f t="shared" si="302"/>
        <v>0</v>
      </c>
    </row>
    <row r="1177" spans="1:13" ht="18" hidden="1" customHeight="1">
      <c r="A1177" s="169">
        <f t="shared" si="300"/>
        <v>7</v>
      </c>
      <c r="B1177" s="170">
        <v>2200105</v>
      </c>
      <c r="C1177" s="171" t="s">
        <v>1153</v>
      </c>
      <c r="D1177" s="172">
        <v>0</v>
      </c>
      <c r="E1177" s="172">
        <v>0</v>
      </c>
      <c r="F1177" s="172">
        <v>0</v>
      </c>
      <c r="G1177" s="172">
        <v>0</v>
      </c>
      <c r="H1177" s="172">
        <v>0</v>
      </c>
      <c r="I1177" s="31" t="str">
        <f t="shared" si="297"/>
        <v/>
      </c>
      <c r="J1177" s="31" t="str">
        <f t="shared" si="298"/>
        <v/>
      </c>
      <c r="K1177" s="161">
        <f t="shared" si="299"/>
        <v>0</v>
      </c>
      <c r="L1177" s="174">
        <f t="shared" si="301"/>
        <v>0</v>
      </c>
      <c r="M1177" s="173">
        <f t="shared" si="302"/>
        <v>0</v>
      </c>
    </row>
    <row r="1178" spans="1:13" ht="18" customHeight="1">
      <c r="A1178" s="169">
        <f t="shared" si="300"/>
        <v>7</v>
      </c>
      <c r="B1178" s="170">
        <v>2200106</v>
      </c>
      <c r="C1178" s="171" t="s">
        <v>1154</v>
      </c>
      <c r="D1178" s="172">
        <v>0</v>
      </c>
      <c r="E1178" s="172">
        <v>447</v>
      </c>
      <c r="F1178" s="172">
        <v>440</v>
      </c>
      <c r="G1178" s="172">
        <v>7</v>
      </c>
      <c r="H1178" s="172">
        <v>173.99</v>
      </c>
      <c r="I1178" s="51"/>
      <c r="J1178" s="51">
        <f>IFERROR(E1178/H1178,"")*100</f>
        <v>256.91131674234202</v>
      </c>
      <c r="K1178" s="161">
        <f t="shared" si="299"/>
        <v>894</v>
      </c>
      <c r="L1178" s="174">
        <f t="shared" si="301"/>
        <v>1067.99</v>
      </c>
      <c r="M1178" s="173">
        <f t="shared" si="302"/>
        <v>620.99</v>
      </c>
    </row>
    <row r="1179" spans="1:13" ht="21.95" hidden="1" customHeight="1">
      <c r="A1179" s="169">
        <f t="shared" si="300"/>
        <v>7</v>
      </c>
      <c r="B1179" s="170">
        <v>2200107</v>
      </c>
      <c r="C1179" s="171" t="s">
        <v>1155</v>
      </c>
      <c r="D1179" s="172">
        <v>0</v>
      </c>
      <c r="E1179" s="172">
        <v>0</v>
      </c>
      <c r="F1179" s="172">
        <v>0</v>
      </c>
      <c r="G1179" s="172">
        <v>0</v>
      </c>
      <c r="H1179" s="172">
        <v>0</v>
      </c>
      <c r="I1179" s="175" t="str">
        <f t="shared" si="297"/>
        <v/>
      </c>
      <c r="J1179" s="175" t="str">
        <f t="shared" si="298"/>
        <v/>
      </c>
      <c r="K1179" s="161">
        <f t="shared" si="299"/>
        <v>0</v>
      </c>
      <c r="L1179" s="174">
        <f t="shared" si="301"/>
        <v>0</v>
      </c>
      <c r="M1179" s="173">
        <f t="shared" si="302"/>
        <v>0</v>
      </c>
    </row>
    <row r="1180" spans="1:13" ht="21.95" hidden="1" customHeight="1">
      <c r="A1180" s="169">
        <f t="shared" si="300"/>
        <v>7</v>
      </c>
      <c r="B1180" s="170">
        <v>2200108</v>
      </c>
      <c r="C1180" s="171" t="s">
        <v>1156</v>
      </c>
      <c r="D1180" s="172">
        <v>0</v>
      </c>
      <c r="E1180" s="172">
        <v>0</v>
      </c>
      <c r="F1180" s="172">
        <v>0</v>
      </c>
      <c r="G1180" s="172">
        <v>0</v>
      </c>
      <c r="H1180" s="172">
        <v>0</v>
      </c>
      <c r="I1180" s="175" t="str">
        <f t="shared" si="297"/>
        <v/>
      </c>
      <c r="J1180" s="175" t="str">
        <f t="shared" si="298"/>
        <v/>
      </c>
      <c r="K1180" s="161">
        <f t="shared" si="299"/>
        <v>0</v>
      </c>
      <c r="L1180" s="174">
        <f t="shared" si="301"/>
        <v>0</v>
      </c>
      <c r="M1180" s="173">
        <f t="shared" si="302"/>
        <v>0</v>
      </c>
    </row>
    <row r="1181" spans="1:13" ht="18" hidden="1" customHeight="1">
      <c r="A1181" s="169">
        <f t="shared" si="300"/>
        <v>7</v>
      </c>
      <c r="B1181" s="170">
        <v>2200109</v>
      </c>
      <c r="C1181" s="171" t="s">
        <v>1157</v>
      </c>
      <c r="D1181" s="172">
        <v>0</v>
      </c>
      <c r="E1181" s="172">
        <v>0</v>
      </c>
      <c r="F1181" s="172">
        <v>0</v>
      </c>
      <c r="G1181" s="172">
        <v>0</v>
      </c>
      <c r="H1181" s="172">
        <v>0</v>
      </c>
      <c r="I1181" s="31" t="str">
        <f t="shared" si="297"/>
        <v/>
      </c>
      <c r="J1181" s="31" t="str">
        <f t="shared" si="298"/>
        <v/>
      </c>
      <c r="K1181" s="161">
        <f t="shared" si="299"/>
        <v>0</v>
      </c>
      <c r="L1181" s="174">
        <f t="shared" si="301"/>
        <v>0</v>
      </c>
      <c r="M1181" s="173">
        <f t="shared" si="302"/>
        <v>0</v>
      </c>
    </row>
    <row r="1182" spans="1:13" ht="18" hidden="1" customHeight="1">
      <c r="A1182" s="169">
        <f t="shared" si="300"/>
        <v>7</v>
      </c>
      <c r="B1182" s="170">
        <v>2200110</v>
      </c>
      <c r="C1182" s="171" t="s">
        <v>1158</v>
      </c>
      <c r="D1182" s="172">
        <v>0</v>
      </c>
      <c r="E1182" s="172">
        <v>0</v>
      </c>
      <c r="F1182" s="172">
        <v>0</v>
      </c>
      <c r="G1182" s="172">
        <v>0</v>
      </c>
      <c r="H1182" s="172">
        <v>148.05000000000001</v>
      </c>
      <c r="I1182" s="31" t="str">
        <f t="shared" si="297"/>
        <v/>
      </c>
      <c r="J1182" s="31">
        <f t="shared" si="298"/>
        <v>0</v>
      </c>
      <c r="K1182" s="161">
        <f t="shared" si="299"/>
        <v>0</v>
      </c>
      <c r="L1182" s="174">
        <f t="shared" si="301"/>
        <v>148.05000000000001</v>
      </c>
      <c r="M1182" s="173">
        <f t="shared" si="302"/>
        <v>148.05000000000001</v>
      </c>
    </row>
    <row r="1183" spans="1:13" ht="21.95" hidden="1" customHeight="1">
      <c r="A1183" s="169">
        <f t="shared" si="300"/>
        <v>7</v>
      </c>
      <c r="B1183" s="170">
        <v>2200112</v>
      </c>
      <c r="C1183" s="171" t="s">
        <v>1159</v>
      </c>
      <c r="D1183" s="172">
        <v>0</v>
      </c>
      <c r="E1183" s="172">
        <v>0</v>
      </c>
      <c r="F1183" s="172">
        <v>0</v>
      </c>
      <c r="G1183" s="172">
        <v>0</v>
      </c>
      <c r="H1183" s="172">
        <v>0</v>
      </c>
      <c r="I1183" s="175" t="str">
        <f t="shared" si="297"/>
        <v/>
      </c>
      <c r="J1183" s="175" t="str">
        <f t="shared" si="298"/>
        <v/>
      </c>
      <c r="K1183" s="161">
        <f t="shared" si="299"/>
        <v>0</v>
      </c>
      <c r="L1183" s="174">
        <f t="shared" si="301"/>
        <v>0</v>
      </c>
      <c r="M1183" s="173">
        <f t="shared" si="302"/>
        <v>0</v>
      </c>
    </row>
    <row r="1184" spans="1:13" ht="18" hidden="1" customHeight="1">
      <c r="A1184" s="169">
        <f t="shared" si="300"/>
        <v>7</v>
      </c>
      <c r="B1184" s="170">
        <v>2200113</v>
      </c>
      <c r="C1184" s="171" t="s">
        <v>1160</v>
      </c>
      <c r="D1184" s="172">
        <v>0</v>
      </c>
      <c r="E1184" s="172">
        <v>0</v>
      </c>
      <c r="F1184" s="172">
        <v>0</v>
      </c>
      <c r="G1184" s="172">
        <v>0</v>
      </c>
      <c r="H1184" s="172">
        <v>0</v>
      </c>
      <c r="I1184" s="31" t="str">
        <f t="shared" si="297"/>
        <v/>
      </c>
      <c r="J1184" s="31" t="str">
        <f t="shared" si="298"/>
        <v/>
      </c>
      <c r="K1184" s="161">
        <f t="shared" si="299"/>
        <v>0</v>
      </c>
      <c r="L1184" s="174">
        <f t="shared" si="301"/>
        <v>0</v>
      </c>
      <c r="M1184" s="173">
        <f t="shared" si="302"/>
        <v>0</v>
      </c>
    </row>
    <row r="1185" spans="1:13" ht="18" hidden="1" customHeight="1">
      <c r="A1185" s="169">
        <f t="shared" si="300"/>
        <v>7</v>
      </c>
      <c r="B1185" s="170">
        <v>2200114</v>
      </c>
      <c r="C1185" s="171" t="s">
        <v>1161</v>
      </c>
      <c r="D1185" s="172">
        <v>291</v>
      </c>
      <c r="E1185" s="172">
        <v>0</v>
      </c>
      <c r="F1185" s="172">
        <v>0</v>
      </c>
      <c r="G1185" s="172">
        <v>0</v>
      </c>
      <c r="H1185" s="172">
        <v>83</v>
      </c>
      <c r="I1185" s="31">
        <f t="shared" si="297"/>
        <v>0</v>
      </c>
      <c r="J1185" s="31">
        <f t="shared" si="298"/>
        <v>0</v>
      </c>
      <c r="K1185" s="161">
        <f t="shared" si="299"/>
        <v>291</v>
      </c>
      <c r="L1185" s="174">
        <f t="shared" si="301"/>
        <v>374</v>
      </c>
      <c r="M1185" s="173">
        <f t="shared" si="302"/>
        <v>374</v>
      </c>
    </row>
    <row r="1186" spans="1:13" ht="21.95" hidden="1" customHeight="1">
      <c r="A1186" s="169">
        <f t="shared" si="300"/>
        <v>7</v>
      </c>
      <c r="B1186" s="170">
        <v>2200115</v>
      </c>
      <c r="C1186" s="171" t="s">
        <v>1162</v>
      </c>
      <c r="D1186" s="172">
        <v>0</v>
      </c>
      <c r="E1186" s="172">
        <v>0</v>
      </c>
      <c r="F1186" s="172">
        <v>0</v>
      </c>
      <c r="G1186" s="172">
        <v>0</v>
      </c>
      <c r="H1186" s="172">
        <v>0</v>
      </c>
      <c r="I1186" s="175" t="str">
        <f t="shared" si="297"/>
        <v/>
      </c>
      <c r="J1186" s="175" t="str">
        <f t="shared" si="298"/>
        <v/>
      </c>
      <c r="K1186" s="161">
        <f t="shared" si="299"/>
        <v>0</v>
      </c>
      <c r="L1186" s="174">
        <f t="shared" si="301"/>
        <v>0</v>
      </c>
      <c r="M1186" s="173">
        <f t="shared" si="302"/>
        <v>0</v>
      </c>
    </row>
    <row r="1187" spans="1:13" ht="21.95" hidden="1" customHeight="1">
      <c r="A1187" s="169">
        <f t="shared" si="300"/>
        <v>7</v>
      </c>
      <c r="B1187" s="170">
        <v>2200116</v>
      </c>
      <c r="C1187" s="171" t="s">
        <v>1163</v>
      </c>
      <c r="D1187" s="172">
        <v>0</v>
      </c>
      <c r="E1187" s="172">
        <v>0</v>
      </c>
      <c r="F1187" s="172">
        <v>0</v>
      </c>
      <c r="G1187" s="172">
        <v>0</v>
      </c>
      <c r="H1187" s="172">
        <v>0</v>
      </c>
      <c r="I1187" s="175" t="str">
        <f t="shared" si="297"/>
        <v/>
      </c>
      <c r="J1187" s="175" t="str">
        <f t="shared" si="298"/>
        <v/>
      </c>
      <c r="K1187" s="161">
        <f t="shared" si="299"/>
        <v>0</v>
      </c>
      <c r="L1187" s="174">
        <f t="shared" si="301"/>
        <v>0</v>
      </c>
      <c r="M1187" s="173">
        <f t="shared" si="302"/>
        <v>0</v>
      </c>
    </row>
    <row r="1188" spans="1:13" ht="21.95" hidden="1" customHeight="1">
      <c r="A1188" s="169">
        <f t="shared" si="300"/>
        <v>7</v>
      </c>
      <c r="B1188" s="170">
        <v>2200119</v>
      </c>
      <c r="C1188" s="171" t="s">
        <v>1164</v>
      </c>
      <c r="D1188" s="172">
        <v>0</v>
      </c>
      <c r="E1188" s="172">
        <v>0</v>
      </c>
      <c r="F1188" s="172">
        <v>0</v>
      </c>
      <c r="G1188" s="172">
        <v>0</v>
      </c>
      <c r="H1188" s="172">
        <v>0</v>
      </c>
      <c r="I1188" s="175" t="str">
        <f t="shared" si="297"/>
        <v/>
      </c>
      <c r="J1188" s="175" t="str">
        <f t="shared" si="298"/>
        <v/>
      </c>
      <c r="K1188" s="161">
        <f t="shared" si="299"/>
        <v>0</v>
      </c>
      <c r="L1188" s="174">
        <f t="shared" si="301"/>
        <v>0</v>
      </c>
      <c r="M1188" s="173">
        <f t="shared" si="302"/>
        <v>0</v>
      </c>
    </row>
    <row r="1189" spans="1:13" ht="18" customHeight="1">
      <c r="A1189" s="169">
        <f t="shared" si="300"/>
        <v>7</v>
      </c>
      <c r="B1189" s="170">
        <v>2200150</v>
      </c>
      <c r="C1189" s="171" t="s">
        <v>263</v>
      </c>
      <c r="D1189" s="172">
        <v>250</v>
      </c>
      <c r="E1189" s="172">
        <v>148</v>
      </c>
      <c r="F1189" s="172">
        <v>148</v>
      </c>
      <c r="G1189" s="172">
        <v>0</v>
      </c>
      <c r="H1189" s="172">
        <v>0</v>
      </c>
      <c r="I1189" s="51">
        <f>IFERROR(E1189/D1189,"")*100</f>
        <v>59.2</v>
      </c>
      <c r="J1189" s="51"/>
      <c r="K1189" s="161">
        <f t="shared" si="299"/>
        <v>546</v>
      </c>
      <c r="L1189" s="174">
        <f t="shared" si="301"/>
        <v>546</v>
      </c>
      <c r="M1189" s="173">
        <f t="shared" si="302"/>
        <v>398</v>
      </c>
    </row>
    <row r="1190" spans="1:13" ht="18" hidden="1" customHeight="1">
      <c r="A1190" s="169">
        <f t="shared" si="300"/>
        <v>7</v>
      </c>
      <c r="B1190" s="170">
        <v>2200199</v>
      </c>
      <c r="C1190" s="171" t="s">
        <v>1165</v>
      </c>
      <c r="D1190" s="172">
        <v>0</v>
      </c>
      <c r="E1190" s="172">
        <v>0</v>
      </c>
      <c r="F1190" s="172">
        <v>0</v>
      </c>
      <c r="G1190" s="172">
        <v>0</v>
      </c>
      <c r="H1190" s="172">
        <v>0</v>
      </c>
      <c r="I1190" s="31" t="str">
        <f t="shared" si="297"/>
        <v/>
      </c>
      <c r="J1190" s="31" t="str">
        <f t="shared" si="298"/>
        <v/>
      </c>
      <c r="K1190" s="161">
        <f t="shared" si="299"/>
        <v>0</v>
      </c>
      <c r="L1190" s="174">
        <f t="shared" si="301"/>
        <v>0</v>
      </c>
      <c r="M1190" s="173">
        <f t="shared" si="302"/>
        <v>0</v>
      </c>
    </row>
    <row r="1191" spans="1:13" ht="21.95" hidden="1" customHeight="1">
      <c r="A1191" s="169">
        <f t="shared" si="300"/>
        <v>5</v>
      </c>
      <c r="B1191" s="170">
        <v>22002</v>
      </c>
      <c r="C1191" s="171" t="s">
        <v>1166</v>
      </c>
      <c r="D1191" s="172">
        <v>0</v>
      </c>
      <c r="E1191" s="172">
        <v>0</v>
      </c>
      <c r="F1191" s="172">
        <v>0</v>
      </c>
      <c r="G1191" s="172">
        <v>0</v>
      </c>
      <c r="H1191" s="172">
        <v>0</v>
      </c>
      <c r="I1191" s="175" t="str">
        <f t="shared" si="297"/>
        <v/>
      </c>
      <c r="J1191" s="175" t="str">
        <f t="shared" si="298"/>
        <v/>
      </c>
      <c r="K1191" s="161">
        <f t="shared" si="299"/>
        <v>0</v>
      </c>
      <c r="L1191" s="174">
        <f t="shared" si="301"/>
        <v>0</v>
      </c>
      <c r="M1191" s="173">
        <f t="shared" si="302"/>
        <v>0</v>
      </c>
    </row>
    <row r="1192" spans="1:13" ht="21.95" hidden="1" customHeight="1">
      <c r="A1192" s="169">
        <f t="shared" si="300"/>
        <v>7</v>
      </c>
      <c r="B1192" s="170">
        <v>2200201</v>
      </c>
      <c r="C1192" s="171" t="s">
        <v>301</v>
      </c>
      <c r="D1192" s="172">
        <v>0</v>
      </c>
      <c r="E1192" s="172">
        <v>0</v>
      </c>
      <c r="F1192" s="172">
        <v>0</v>
      </c>
      <c r="G1192" s="172">
        <v>0</v>
      </c>
      <c r="H1192" s="172">
        <v>0</v>
      </c>
      <c r="I1192" s="175" t="str">
        <f t="shared" si="297"/>
        <v/>
      </c>
      <c r="J1192" s="175" t="str">
        <f t="shared" si="298"/>
        <v/>
      </c>
      <c r="K1192" s="161">
        <f t="shared" si="299"/>
        <v>0</v>
      </c>
      <c r="L1192" s="174">
        <f t="shared" si="301"/>
        <v>0</v>
      </c>
      <c r="M1192" s="173">
        <f t="shared" si="302"/>
        <v>0</v>
      </c>
    </row>
    <row r="1193" spans="1:13" ht="21.95" hidden="1" customHeight="1">
      <c r="A1193" s="169">
        <f t="shared" si="300"/>
        <v>7</v>
      </c>
      <c r="B1193" s="170">
        <v>2200202</v>
      </c>
      <c r="C1193" s="171" t="s">
        <v>279</v>
      </c>
      <c r="D1193" s="172">
        <v>0</v>
      </c>
      <c r="E1193" s="172">
        <v>0</v>
      </c>
      <c r="F1193" s="172">
        <v>0</v>
      </c>
      <c r="G1193" s="172">
        <v>0</v>
      </c>
      <c r="H1193" s="172">
        <v>0</v>
      </c>
      <c r="I1193" s="175" t="str">
        <f t="shared" si="297"/>
        <v/>
      </c>
      <c r="J1193" s="175" t="str">
        <f t="shared" si="298"/>
        <v/>
      </c>
      <c r="K1193" s="161">
        <f t="shared" si="299"/>
        <v>0</v>
      </c>
      <c r="L1193" s="174">
        <f t="shared" si="301"/>
        <v>0</v>
      </c>
      <c r="M1193" s="173">
        <f t="shared" si="302"/>
        <v>0</v>
      </c>
    </row>
    <row r="1194" spans="1:13" ht="21.95" hidden="1" customHeight="1">
      <c r="A1194" s="169">
        <f t="shared" si="300"/>
        <v>7</v>
      </c>
      <c r="B1194" s="170">
        <v>2200203</v>
      </c>
      <c r="C1194" s="171" t="s">
        <v>256</v>
      </c>
      <c r="D1194" s="172">
        <v>0</v>
      </c>
      <c r="E1194" s="172">
        <v>0</v>
      </c>
      <c r="F1194" s="172">
        <v>0</v>
      </c>
      <c r="G1194" s="172">
        <v>0</v>
      </c>
      <c r="H1194" s="172">
        <v>0</v>
      </c>
      <c r="I1194" s="175" t="str">
        <f t="shared" si="297"/>
        <v/>
      </c>
      <c r="J1194" s="175" t="str">
        <f t="shared" si="298"/>
        <v/>
      </c>
      <c r="K1194" s="161">
        <f t="shared" si="299"/>
        <v>0</v>
      </c>
      <c r="L1194" s="174">
        <f t="shared" si="301"/>
        <v>0</v>
      </c>
      <c r="M1194" s="173">
        <f t="shared" si="302"/>
        <v>0</v>
      </c>
    </row>
    <row r="1195" spans="1:13" ht="21.95" hidden="1" customHeight="1">
      <c r="A1195" s="169">
        <f t="shared" si="300"/>
        <v>7</v>
      </c>
      <c r="B1195" s="170">
        <v>2200204</v>
      </c>
      <c r="C1195" s="171" t="s">
        <v>1167</v>
      </c>
      <c r="D1195" s="172">
        <v>0</v>
      </c>
      <c r="E1195" s="172">
        <v>0</v>
      </c>
      <c r="F1195" s="172">
        <v>0</v>
      </c>
      <c r="G1195" s="172">
        <v>0</v>
      </c>
      <c r="H1195" s="172">
        <v>0</v>
      </c>
      <c r="I1195" s="175" t="str">
        <f t="shared" si="297"/>
        <v/>
      </c>
      <c r="J1195" s="175" t="str">
        <f t="shared" si="298"/>
        <v/>
      </c>
      <c r="K1195" s="161">
        <f t="shared" si="299"/>
        <v>0</v>
      </c>
      <c r="L1195" s="174">
        <f t="shared" si="301"/>
        <v>0</v>
      </c>
      <c r="M1195" s="173">
        <f t="shared" si="302"/>
        <v>0</v>
      </c>
    </row>
    <row r="1196" spans="1:13" ht="21.95" hidden="1" customHeight="1">
      <c r="A1196" s="169">
        <f t="shared" si="300"/>
        <v>7</v>
      </c>
      <c r="B1196" s="170">
        <v>2200205</v>
      </c>
      <c r="C1196" s="171" t="s">
        <v>1168</v>
      </c>
      <c r="D1196" s="172">
        <v>0</v>
      </c>
      <c r="E1196" s="172">
        <v>0</v>
      </c>
      <c r="F1196" s="172">
        <v>0</v>
      </c>
      <c r="G1196" s="172">
        <v>0</v>
      </c>
      <c r="H1196" s="172">
        <v>0</v>
      </c>
      <c r="I1196" s="175" t="str">
        <f t="shared" si="297"/>
        <v/>
      </c>
      <c r="J1196" s="175" t="str">
        <f t="shared" si="298"/>
        <v/>
      </c>
      <c r="K1196" s="161">
        <f t="shared" si="299"/>
        <v>0</v>
      </c>
      <c r="L1196" s="174">
        <f t="shared" si="301"/>
        <v>0</v>
      </c>
      <c r="M1196" s="173">
        <f t="shared" si="302"/>
        <v>0</v>
      </c>
    </row>
    <row r="1197" spans="1:13" ht="21.95" hidden="1" customHeight="1">
      <c r="A1197" s="169">
        <f t="shared" si="300"/>
        <v>7</v>
      </c>
      <c r="B1197" s="170">
        <v>2200206</v>
      </c>
      <c r="C1197" s="171" t="s">
        <v>1169</v>
      </c>
      <c r="D1197" s="172">
        <v>0</v>
      </c>
      <c r="E1197" s="172">
        <v>0</v>
      </c>
      <c r="F1197" s="172">
        <v>0</v>
      </c>
      <c r="G1197" s="172">
        <v>0</v>
      </c>
      <c r="H1197" s="172">
        <v>0</v>
      </c>
      <c r="I1197" s="175" t="str">
        <f t="shared" si="297"/>
        <v/>
      </c>
      <c r="J1197" s="175" t="str">
        <f t="shared" si="298"/>
        <v/>
      </c>
      <c r="K1197" s="161">
        <f t="shared" si="299"/>
        <v>0</v>
      </c>
      <c r="L1197" s="174">
        <f t="shared" si="301"/>
        <v>0</v>
      </c>
      <c r="M1197" s="173">
        <f t="shared" si="302"/>
        <v>0</v>
      </c>
    </row>
    <row r="1198" spans="1:13" ht="21.95" hidden="1" customHeight="1">
      <c r="A1198" s="169">
        <f t="shared" si="300"/>
        <v>7</v>
      </c>
      <c r="B1198" s="170">
        <v>2200207</v>
      </c>
      <c r="C1198" s="171" t="s">
        <v>1170</v>
      </c>
      <c r="D1198" s="172">
        <v>0</v>
      </c>
      <c r="E1198" s="172">
        <v>0</v>
      </c>
      <c r="F1198" s="172">
        <v>0</v>
      </c>
      <c r="G1198" s="172">
        <v>0</v>
      </c>
      <c r="H1198" s="172">
        <v>0</v>
      </c>
      <c r="I1198" s="175" t="str">
        <f t="shared" si="297"/>
        <v/>
      </c>
      <c r="J1198" s="175" t="str">
        <f t="shared" si="298"/>
        <v/>
      </c>
      <c r="K1198" s="161">
        <f t="shared" si="299"/>
        <v>0</v>
      </c>
      <c r="L1198" s="174">
        <f t="shared" si="301"/>
        <v>0</v>
      </c>
      <c r="M1198" s="173">
        <f t="shared" si="302"/>
        <v>0</v>
      </c>
    </row>
    <row r="1199" spans="1:13" ht="21.95" hidden="1" customHeight="1">
      <c r="A1199" s="169">
        <f t="shared" si="300"/>
        <v>7</v>
      </c>
      <c r="B1199" s="170">
        <v>2200208</v>
      </c>
      <c r="C1199" s="171" t="s">
        <v>1171</v>
      </c>
      <c r="D1199" s="172">
        <v>0</v>
      </c>
      <c r="E1199" s="172">
        <v>0</v>
      </c>
      <c r="F1199" s="172">
        <v>0</v>
      </c>
      <c r="G1199" s="172">
        <v>0</v>
      </c>
      <c r="H1199" s="172">
        <v>0</v>
      </c>
      <c r="I1199" s="175" t="str">
        <f t="shared" si="297"/>
        <v/>
      </c>
      <c r="J1199" s="175" t="str">
        <f t="shared" si="298"/>
        <v/>
      </c>
      <c r="K1199" s="161">
        <f t="shared" si="299"/>
        <v>0</v>
      </c>
      <c r="L1199" s="174">
        <f t="shared" si="301"/>
        <v>0</v>
      </c>
      <c r="M1199" s="173">
        <f t="shared" si="302"/>
        <v>0</v>
      </c>
    </row>
    <row r="1200" spans="1:13" ht="21.95" hidden="1" customHeight="1">
      <c r="A1200" s="169">
        <f t="shared" si="300"/>
        <v>7</v>
      </c>
      <c r="B1200" s="170">
        <v>2200209</v>
      </c>
      <c r="C1200" s="171" t="s">
        <v>1172</v>
      </c>
      <c r="D1200" s="172">
        <v>0</v>
      </c>
      <c r="E1200" s="172">
        <v>0</v>
      </c>
      <c r="F1200" s="172">
        <v>0</v>
      </c>
      <c r="G1200" s="172">
        <v>0</v>
      </c>
      <c r="H1200" s="172">
        <v>0</v>
      </c>
      <c r="I1200" s="175" t="str">
        <f t="shared" si="297"/>
        <v/>
      </c>
      <c r="J1200" s="175" t="str">
        <f t="shared" si="298"/>
        <v/>
      </c>
      <c r="K1200" s="161">
        <f t="shared" si="299"/>
        <v>0</v>
      </c>
      <c r="L1200" s="174">
        <f t="shared" si="301"/>
        <v>0</v>
      </c>
      <c r="M1200" s="173">
        <f t="shared" si="302"/>
        <v>0</v>
      </c>
    </row>
    <row r="1201" spans="1:13" ht="21.95" hidden="1" customHeight="1">
      <c r="A1201" s="169">
        <f t="shared" si="300"/>
        <v>7</v>
      </c>
      <c r="B1201" s="170">
        <v>2200210</v>
      </c>
      <c r="C1201" s="171" t="s">
        <v>1173</v>
      </c>
      <c r="D1201" s="172">
        <v>0</v>
      </c>
      <c r="E1201" s="172">
        <v>0</v>
      </c>
      <c r="F1201" s="172">
        <v>0</v>
      </c>
      <c r="G1201" s="172">
        <v>0</v>
      </c>
      <c r="H1201" s="172">
        <v>0</v>
      </c>
      <c r="I1201" s="175" t="str">
        <f t="shared" si="297"/>
        <v/>
      </c>
      <c r="J1201" s="175" t="str">
        <f t="shared" si="298"/>
        <v/>
      </c>
      <c r="K1201" s="161">
        <f t="shared" si="299"/>
        <v>0</v>
      </c>
      <c r="L1201" s="174">
        <f t="shared" si="301"/>
        <v>0</v>
      </c>
      <c r="M1201" s="173">
        <f t="shared" si="302"/>
        <v>0</v>
      </c>
    </row>
    <row r="1202" spans="1:13" ht="21.95" hidden="1" customHeight="1">
      <c r="A1202" s="169">
        <f t="shared" si="300"/>
        <v>7</v>
      </c>
      <c r="B1202" s="170">
        <v>2200211</v>
      </c>
      <c r="C1202" s="171" t="s">
        <v>1174</v>
      </c>
      <c r="D1202" s="172">
        <v>0</v>
      </c>
      <c r="E1202" s="172">
        <v>0</v>
      </c>
      <c r="F1202" s="172">
        <v>0</v>
      </c>
      <c r="G1202" s="172">
        <v>0</v>
      </c>
      <c r="H1202" s="172">
        <v>0</v>
      </c>
      <c r="I1202" s="175" t="str">
        <f t="shared" si="297"/>
        <v/>
      </c>
      <c r="J1202" s="175" t="str">
        <f t="shared" si="298"/>
        <v/>
      </c>
      <c r="K1202" s="161">
        <f t="shared" si="299"/>
        <v>0</v>
      </c>
      <c r="L1202" s="174">
        <f t="shared" si="301"/>
        <v>0</v>
      </c>
      <c r="M1202" s="173">
        <f t="shared" si="302"/>
        <v>0</v>
      </c>
    </row>
    <row r="1203" spans="1:13" ht="21.95" hidden="1" customHeight="1">
      <c r="A1203" s="169">
        <f t="shared" si="300"/>
        <v>7</v>
      </c>
      <c r="B1203" s="170">
        <v>2200212</v>
      </c>
      <c r="C1203" s="171" t="s">
        <v>1175</v>
      </c>
      <c r="D1203" s="172">
        <v>0</v>
      </c>
      <c r="E1203" s="172">
        <v>0</v>
      </c>
      <c r="F1203" s="172">
        <v>0</v>
      </c>
      <c r="G1203" s="172">
        <v>0</v>
      </c>
      <c r="H1203" s="172">
        <v>0</v>
      </c>
      <c r="I1203" s="175" t="str">
        <f t="shared" si="297"/>
        <v/>
      </c>
      <c r="J1203" s="175" t="str">
        <f t="shared" si="298"/>
        <v/>
      </c>
      <c r="K1203" s="161">
        <f t="shared" si="299"/>
        <v>0</v>
      </c>
      <c r="L1203" s="174">
        <f t="shared" si="301"/>
        <v>0</v>
      </c>
      <c r="M1203" s="173">
        <f t="shared" si="302"/>
        <v>0</v>
      </c>
    </row>
    <row r="1204" spans="1:13" ht="21.95" hidden="1" customHeight="1">
      <c r="A1204" s="169">
        <f t="shared" si="300"/>
        <v>7</v>
      </c>
      <c r="B1204" s="170">
        <v>2200213</v>
      </c>
      <c r="C1204" s="171" t="s">
        <v>1176</v>
      </c>
      <c r="D1204" s="172">
        <v>0</v>
      </c>
      <c r="E1204" s="172">
        <v>0</v>
      </c>
      <c r="F1204" s="172">
        <v>0</v>
      </c>
      <c r="G1204" s="172">
        <v>0</v>
      </c>
      <c r="H1204" s="172">
        <v>0</v>
      </c>
      <c r="I1204" s="175" t="str">
        <f t="shared" si="297"/>
        <v/>
      </c>
      <c r="J1204" s="175" t="str">
        <f t="shared" si="298"/>
        <v/>
      </c>
      <c r="K1204" s="161">
        <f t="shared" si="299"/>
        <v>0</v>
      </c>
      <c r="L1204" s="174">
        <f t="shared" si="301"/>
        <v>0</v>
      </c>
      <c r="M1204" s="173">
        <f t="shared" si="302"/>
        <v>0</v>
      </c>
    </row>
    <row r="1205" spans="1:13" ht="21.95" hidden="1" customHeight="1">
      <c r="A1205" s="169">
        <f t="shared" si="300"/>
        <v>7</v>
      </c>
      <c r="B1205" s="170">
        <v>2200215</v>
      </c>
      <c r="C1205" s="171" t="s">
        <v>1177</v>
      </c>
      <c r="D1205" s="172">
        <v>0</v>
      </c>
      <c r="E1205" s="172">
        <v>0</v>
      </c>
      <c r="F1205" s="172">
        <v>0</v>
      </c>
      <c r="G1205" s="172">
        <v>0</v>
      </c>
      <c r="H1205" s="172">
        <v>0</v>
      </c>
      <c r="I1205" s="175" t="str">
        <f t="shared" si="297"/>
        <v/>
      </c>
      <c r="J1205" s="175" t="str">
        <f t="shared" si="298"/>
        <v/>
      </c>
      <c r="K1205" s="161">
        <f t="shared" si="299"/>
        <v>0</v>
      </c>
      <c r="L1205" s="174">
        <f t="shared" si="301"/>
        <v>0</v>
      </c>
      <c r="M1205" s="173">
        <f t="shared" si="302"/>
        <v>0</v>
      </c>
    </row>
    <row r="1206" spans="1:13" ht="21.95" hidden="1" customHeight="1">
      <c r="A1206" s="169">
        <f t="shared" si="300"/>
        <v>7</v>
      </c>
      <c r="B1206" s="170">
        <v>2200217</v>
      </c>
      <c r="C1206" s="171" t="s">
        <v>1178</v>
      </c>
      <c r="D1206" s="172">
        <v>0</v>
      </c>
      <c r="E1206" s="172">
        <v>0</v>
      </c>
      <c r="F1206" s="172">
        <v>0</v>
      </c>
      <c r="G1206" s="172">
        <v>0</v>
      </c>
      <c r="H1206" s="172">
        <v>0</v>
      </c>
      <c r="I1206" s="175" t="str">
        <f t="shared" si="297"/>
        <v/>
      </c>
      <c r="J1206" s="175" t="str">
        <f t="shared" si="298"/>
        <v/>
      </c>
      <c r="K1206" s="161">
        <f t="shared" si="299"/>
        <v>0</v>
      </c>
      <c r="L1206" s="174">
        <f t="shared" si="301"/>
        <v>0</v>
      </c>
      <c r="M1206" s="173">
        <f t="shared" si="302"/>
        <v>0</v>
      </c>
    </row>
    <row r="1207" spans="1:13" ht="21.95" hidden="1" customHeight="1">
      <c r="A1207" s="169">
        <f t="shared" si="300"/>
        <v>7</v>
      </c>
      <c r="B1207" s="170">
        <v>2200218</v>
      </c>
      <c r="C1207" s="171" t="s">
        <v>1179</v>
      </c>
      <c r="D1207" s="172">
        <v>0</v>
      </c>
      <c r="E1207" s="172">
        <v>0</v>
      </c>
      <c r="F1207" s="172">
        <v>0</v>
      </c>
      <c r="G1207" s="172">
        <v>0</v>
      </c>
      <c r="H1207" s="172">
        <v>0</v>
      </c>
      <c r="I1207" s="175" t="str">
        <f t="shared" si="297"/>
        <v/>
      </c>
      <c r="J1207" s="175" t="str">
        <f t="shared" si="298"/>
        <v/>
      </c>
      <c r="K1207" s="161">
        <f t="shared" si="299"/>
        <v>0</v>
      </c>
      <c r="L1207" s="174">
        <f t="shared" si="301"/>
        <v>0</v>
      </c>
      <c r="M1207" s="173">
        <f t="shared" si="302"/>
        <v>0</v>
      </c>
    </row>
    <row r="1208" spans="1:13" ht="21.95" hidden="1" customHeight="1">
      <c r="A1208" s="169">
        <f t="shared" si="300"/>
        <v>7</v>
      </c>
      <c r="B1208" s="170">
        <v>2200250</v>
      </c>
      <c r="C1208" s="171" t="s">
        <v>308</v>
      </c>
      <c r="D1208" s="172">
        <v>0</v>
      </c>
      <c r="E1208" s="172">
        <v>0</v>
      </c>
      <c r="F1208" s="172">
        <v>0</v>
      </c>
      <c r="G1208" s="172">
        <v>0</v>
      </c>
      <c r="H1208" s="172">
        <v>0</v>
      </c>
      <c r="I1208" s="175" t="str">
        <f t="shared" si="297"/>
        <v/>
      </c>
      <c r="J1208" s="175" t="str">
        <f t="shared" si="298"/>
        <v/>
      </c>
      <c r="K1208" s="161">
        <f t="shared" si="299"/>
        <v>0</v>
      </c>
      <c r="L1208" s="174">
        <f t="shared" si="301"/>
        <v>0</v>
      </c>
      <c r="M1208" s="173">
        <f t="shared" si="302"/>
        <v>0</v>
      </c>
    </row>
    <row r="1209" spans="1:13" ht="21.95" hidden="1" customHeight="1">
      <c r="A1209" s="169">
        <f t="shared" si="300"/>
        <v>7</v>
      </c>
      <c r="B1209" s="170">
        <v>2200299</v>
      </c>
      <c r="C1209" s="171" t="s">
        <v>1180</v>
      </c>
      <c r="D1209" s="172">
        <v>0</v>
      </c>
      <c r="E1209" s="172">
        <v>0</v>
      </c>
      <c r="F1209" s="172">
        <v>0</v>
      </c>
      <c r="G1209" s="172">
        <v>0</v>
      </c>
      <c r="H1209" s="172">
        <v>0</v>
      </c>
      <c r="I1209" s="175" t="str">
        <f t="shared" si="297"/>
        <v/>
      </c>
      <c r="J1209" s="175" t="str">
        <f t="shared" si="298"/>
        <v/>
      </c>
      <c r="K1209" s="161">
        <f t="shared" si="299"/>
        <v>0</v>
      </c>
      <c r="L1209" s="174">
        <f t="shared" si="301"/>
        <v>0</v>
      </c>
      <c r="M1209" s="173">
        <f t="shared" si="302"/>
        <v>0</v>
      </c>
    </row>
    <row r="1210" spans="1:13" ht="21.95" hidden="1" customHeight="1">
      <c r="A1210" s="169">
        <f t="shared" si="300"/>
        <v>5</v>
      </c>
      <c r="B1210" s="170">
        <v>22003</v>
      </c>
      <c r="C1210" s="171" t="s">
        <v>1181</v>
      </c>
      <c r="D1210" s="172">
        <v>0</v>
      </c>
      <c r="E1210" s="172">
        <v>0</v>
      </c>
      <c r="F1210" s="172">
        <v>0</v>
      </c>
      <c r="G1210" s="172">
        <v>0</v>
      </c>
      <c r="H1210" s="172">
        <v>0</v>
      </c>
      <c r="I1210" s="175" t="str">
        <f t="shared" si="297"/>
        <v/>
      </c>
      <c r="J1210" s="175" t="str">
        <f t="shared" si="298"/>
        <v/>
      </c>
      <c r="K1210" s="161">
        <f t="shared" si="299"/>
        <v>0</v>
      </c>
      <c r="L1210" s="174">
        <f t="shared" si="301"/>
        <v>0</v>
      </c>
      <c r="M1210" s="173">
        <f t="shared" si="302"/>
        <v>0</v>
      </c>
    </row>
    <row r="1211" spans="1:13" ht="21.95" hidden="1" customHeight="1">
      <c r="A1211" s="169">
        <f t="shared" si="300"/>
        <v>7</v>
      </c>
      <c r="B1211" s="170">
        <v>2200301</v>
      </c>
      <c r="C1211" s="171" t="s">
        <v>301</v>
      </c>
      <c r="D1211" s="172">
        <v>0</v>
      </c>
      <c r="E1211" s="172">
        <v>0</v>
      </c>
      <c r="F1211" s="172">
        <v>0</v>
      </c>
      <c r="G1211" s="172">
        <v>0</v>
      </c>
      <c r="H1211" s="172">
        <v>0</v>
      </c>
      <c r="I1211" s="175" t="str">
        <f t="shared" si="297"/>
        <v/>
      </c>
      <c r="J1211" s="175" t="str">
        <f t="shared" si="298"/>
        <v/>
      </c>
      <c r="K1211" s="161">
        <f t="shared" si="299"/>
        <v>0</v>
      </c>
      <c r="L1211" s="174">
        <f t="shared" si="301"/>
        <v>0</v>
      </c>
      <c r="M1211" s="173">
        <f t="shared" si="302"/>
        <v>0</v>
      </c>
    </row>
    <row r="1212" spans="1:13" ht="21.95" hidden="1" customHeight="1">
      <c r="A1212" s="169">
        <f t="shared" si="300"/>
        <v>7</v>
      </c>
      <c r="B1212" s="170">
        <v>2200302</v>
      </c>
      <c r="C1212" s="171" t="s">
        <v>279</v>
      </c>
      <c r="D1212" s="172">
        <v>0</v>
      </c>
      <c r="E1212" s="172">
        <v>0</v>
      </c>
      <c r="F1212" s="172">
        <v>0</v>
      </c>
      <c r="G1212" s="172">
        <v>0</v>
      </c>
      <c r="H1212" s="172">
        <v>0</v>
      </c>
      <c r="I1212" s="175" t="str">
        <f t="shared" si="297"/>
        <v/>
      </c>
      <c r="J1212" s="175" t="str">
        <f t="shared" si="298"/>
        <v/>
      </c>
      <c r="K1212" s="161">
        <f t="shared" si="299"/>
        <v>0</v>
      </c>
      <c r="L1212" s="174">
        <f t="shared" si="301"/>
        <v>0</v>
      </c>
      <c r="M1212" s="173">
        <f t="shared" si="302"/>
        <v>0</v>
      </c>
    </row>
    <row r="1213" spans="1:13" ht="21.95" hidden="1" customHeight="1">
      <c r="A1213" s="169">
        <f t="shared" si="300"/>
        <v>7</v>
      </c>
      <c r="B1213" s="170">
        <v>2200303</v>
      </c>
      <c r="C1213" s="171" t="s">
        <v>256</v>
      </c>
      <c r="D1213" s="172">
        <v>0</v>
      </c>
      <c r="E1213" s="172">
        <v>0</v>
      </c>
      <c r="F1213" s="172">
        <v>0</v>
      </c>
      <c r="G1213" s="172">
        <v>0</v>
      </c>
      <c r="H1213" s="172">
        <v>0</v>
      </c>
      <c r="I1213" s="175" t="str">
        <f t="shared" si="297"/>
        <v/>
      </c>
      <c r="J1213" s="175" t="str">
        <f t="shared" si="298"/>
        <v/>
      </c>
      <c r="K1213" s="161">
        <f t="shared" si="299"/>
        <v>0</v>
      </c>
      <c r="L1213" s="174">
        <f t="shared" si="301"/>
        <v>0</v>
      </c>
      <c r="M1213" s="173">
        <f t="shared" si="302"/>
        <v>0</v>
      </c>
    </row>
    <row r="1214" spans="1:13" ht="21.95" hidden="1" customHeight="1">
      <c r="A1214" s="169">
        <f t="shared" si="300"/>
        <v>7</v>
      </c>
      <c r="B1214" s="170">
        <v>2200304</v>
      </c>
      <c r="C1214" s="171" t="s">
        <v>1182</v>
      </c>
      <c r="D1214" s="172">
        <v>0</v>
      </c>
      <c r="E1214" s="172">
        <v>0</v>
      </c>
      <c r="F1214" s="172">
        <v>0</v>
      </c>
      <c r="G1214" s="172">
        <v>0</v>
      </c>
      <c r="H1214" s="172">
        <v>0</v>
      </c>
      <c r="I1214" s="175" t="str">
        <f t="shared" si="297"/>
        <v/>
      </c>
      <c r="J1214" s="175" t="str">
        <f t="shared" si="298"/>
        <v/>
      </c>
      <c r="K1214" s="161">
        <f t="shared" si="299"/>
        <v>0</v>
      </c>
      <c r="L1214" s="174">
        <f t="shared" si="301"/>
        <v>0</v>
      </c>
      <c r="M1214" s="173">
        <f t="shared" si="302"/>
        <v>0</v>
      </c>
    </row>
    <row r="1215" spans="1:13" ht="21.95" hidden="1" customHeight="1">
      <c r="A1215" s="169">
        <f t="shared" si="300"/>
        <v>7</v>
      </c>
      <c r="B1215" s="170">
        <v>2200305</v>
      </c>
      <c r="C1215" s="171" t="s">
        <v>1183</v>
      </c>
      <c r="D1215" s="172">
        <v>0</v>
      </c>
      <c r="E1215" s="172">
        <v>0</v>
      </c>
      <c r="F1215" s="172">
        <v>0</v>
      </c>
      <c r="G1215" s="172">
        <v>0</v>
      </c>
      <c r="H1215" s="172">
        <v>0</v>
      </c>
      <c r="I1215" s="175" t="str">
        <f t="shared" si="297"/>
        <v/>
      </c>
      <c r="J1215" s="175" t="str">
        <f t="shared" si="298"/>
        <v/>
      </c>
      <c r="K1215" s="161">
        <f t="shared" si="299"/>
        <v>0</v>
      </c>
      <c r="L1215" s="174">
        <f t="shared" si="301"/>
        <v>0</v>
      </c>
      <c r="M1215" s="173">
        <f t="shared" si="302"/>
        <v>0</v>
      </c>
    </row>
    <row r="1216" spans="1:13" ht="21.95" hidden="1" customHeight="1">
      <c r="A1216" s="169">
        <f t="shared" si="300"/>
        <v>7</v>
      </c>
      <c r="B1216" s="170">
        <v>2200306</v>
      </c>
      <c r="C1216" s="171" t="s">
        <v>1184</v>
      </c>
      <c r="D1216" s="172">
        <v>0</v>
      </c>
      <c r="E1216" s="172">
        <v>0</v>
      </c>
      <c r="F1216" s="172">
        <v>0</v>
      </c>
      <c r="G1216" s="172">
        <v>0</v>
      </c>
      <c r="H1216" s="172">
        <v>0</v>
      </c>
      <c r="I1216" s="175" t="str">
        <f t="shared" si="297"/>
        <v/>
      </c>
      <c r="J1216" s="175" t="str">
        <f t="shared" si="298"/>
        <v/>
      </c>
      <c r="K1216" s="161">
        <f t="shared" si="299"/>
        <v>0</v>
      </c>
      <c r="L1216" s="174">
        <f t="shared" si="301"/>
        <v>0</v>
      </c>
      <c r="M1216" s="173">
        <f t="shared" si="302"/>
        <v>0</v>
      </c>
    </row>
    <row r="1217" spans="1:13" ht="21.95" hidden="1" customHeight="1">
      <c r="A1217" s="169">
        <f t="shared" si="300"/>
        <v>7</v>
      </c>
      <c r="B1217" s="170">
        <v>2200350</v>
      </c>
      <c r="C1217" s="171" t="s">
        <v>308</v>
      </c>
      <c r="D1217" s="172">
        <v>0</v>
      </c>
      <c r="E1217" s="172">
        <v>0</v>
      </c>
      <c r="F1217" s="172">
        <v>0</v>
      </c>
      <c r="G1217" s="172">
        <v>0</v>
      </c>
      <c r="H1217" s="172">
        <v>0</v>
      </c>
      <c r="I1217" s="175" t="str">
        <f t="shared" si="297"/>
        <v/>
      </c>
      <c r="J1217" s="175" t="str">
        <f t="shared" si="298"/>
        <v/>
      </c>
      <c r="K1217" s="161">
        <f t="shared" si="299"/>
        <v>0</v>
      </c>
      <c r="L1217" s="174">
        <f t="shared" si="301"/>
        <v>0</v>
      </c>
      <c r="M1217" s="173">
        <f t="shared" si="302"/>
        <v>0</v>
      </c>
    </row>
    <row r="1218" spans="1:13" ht="21.95" hidden="1" customHeight="1">
      <c r="A1218" s="169">
        <f t="shared" si="300"/>
        <v>7</v>
      </c>
      <c r="B1218" s="170">
        <v>2200399</v>
      </c>
      <c r="C1218" s="171" t="s">
        <v>1185</v>
      </c>
      <c r="D1218" s="172">
        <v>0</v>
      </c>
      <c r="E1218" s="172">
        <v>0</v>
      </c>
      <c r="F1218" s="172">
        <v>0</v>
      </c>
      <c r="G1218" s="172">
        <v>0</v>
      </c>
      <c r="H1218" s="172">
        <v>0</v>
      </c>
      <c r="I1218" s="175" t="str">
        <f t="shared" si="297"/>
        <v/>
      </c>
      <c r="J1218" s="175" t="str">
        <f t="shared" si="298"/>
        <v/>
      </c>
      <c r="K1218" s="161">
        <f t="shared" si="299"/>
        <v>0</v>
      </c>
      <c r="L1218" s="174">
        <f t="shared" si="301"/>
        <v>0</v>
      </c>
      <c r="M1218" s="173">
        <f t="shared" si="302"/>
        <v>0</v>
      </c>
    </row>
    <row r="1219" spans="1:13" ht="18" customHeight="1">
      <c r="A1219" s="169">
        <f t="shared" si="300"/>
        <v>5</v>
      </c>
      <c r="B1219" s="170">
        <v>22005</v>
      </c>
      <c r="C1219" s="171" t="s">
        <v>1186</v>
      </c>
      <c r="D1219" s="172">
        <v>55</v>
      </c>
      <c r="E1219" s="172">
        <v>25</v>
      </c>
      <c r="F1219" s="172">
        <v>25</v>
      </c>
      <c r="G1219" s="172">
        <v>0</v>
      </c>
      <c r="H1219" s="172">
        <v>45.99</v>
      </c>
      <c r="I1219" s="51">
        <f>IFERROR(E1219/D1219,"")*100</f>
        <v>45.454545454545503</v>
      </c>
      <c r="J1219" s="51">
        <f>IFERROR(E1219/H1219,"")*100</f>
        <v>54.359643400739301</v>
      </c>
      <c r="K1219" s="161">
        <f t="shared" si="299"/>
        <v>105</v>
      </c>
      <c r="L1219" s="174">
        <f t="shared" si="301"/>
        <v>150.99</v>
      </c>
      <c r="M1219" s="173">
        <f t="shared" si="302"/>
        <v>125.99</v>
      </c>
    </row>
    <row r="1220" spans="1:13" ht="21.95" hidden="1" customHeight="1">
      <c r="A1220" s="169">
        <f t="shared" si="300"/>
        <v>7</v>
      </c>
      <c r="B1220" s="170">
        <v>2200501</v>
      </c>
      <c r="C1220" s="171" t="s">
        <v>301</v>
      </c>
      <c r="D1220" s="172">
        <v>0</v>
      </c>
      <c r="E1220" s="172">
        <v>0</v>
      </c>
      <c r="F1220" s="172">
        <v>0</v>
      </c>
      <c r="G1220" s="172">
        <v>0</v>
      </c>
      <c r="H1220" s="172">
        <v>0</v>
      </c>
      <c r="I1220" s="175" t="str">
        <f t="shared" si="297"/>
        <v/>
      </c>
      <c r="J1220" s="175" t="str">
        <f t="shared" si="298"/>
        <v/>
      </c>
      <c r="K1220" s="161">
        <f t="shared" si="299"/>
        <v>0</v>
      </c>
      <c r="L1220" s="174">
        <f t="shared" si="301"/>
        <v>0</v>
      </c>
      <c r="M1220" s="173">
        <f t="shared" si="302"/>
        <v>0</v>
      </c>
    </row>
    <row r="1221" spans="1:13" ht="21.95" hidden="1" customHeight="1">
      <c r="A1221" s="169">
        <f t="shared" si="300"/>
        <v>7</v>
      </c>
      <c r="B1221" s="170">
        <v>2200502</v>
      </c>
      <c r="C1221" s="171" t="s">
        <v>279</v>
      </c>
      <c r="D1221" s="172">
        <v>0</v>
      </c>
      <c r="E1221" s="172">
        <v>0</v>
      </c>
      <c r="F1221" s="172">
        <v>0</v>
      </c>
      <c r="G1221" s="172">
        <v>0</v>
      </c>
      <c r="H1221" s="172">
        <v>0</v>
      </c>
      <c r="I1221" s="175" t="str">
        <f t="shared" si="297"/>
        <v/>
      </c>
      <c r="J1221" s="175" t="str">
        <f t="shared" si="298"/>
        <v/>
      </c>
      <c r="K1221" s="161">
        <f t="shared" si="299"/>
        <v>0</v>
      </c>
      <c r="L1221" s="174">
        <f t="shared" si="301"/>
        <v>0</v>
      </c>
      <c r="M1221" s="173">
        <f t="shared" si="302"/>
        <v>0</v>
      </c>
    </row>
    <row r="1222" spans="1:13" ht="21.95" hidden="1" customHeight="1">
      <c r="A1222" s="169">
        <f t="shared" si="300"/>
        <v>7</v>
      </c>
      <c r="B1222" s="170">
        <v>2200503</v>
      </c>
      <c r="C1222" s="171" t="s">
        <v>256</v>
      </c>
      <c r="D1222" s="172">
        <v>0</v>
      </c>
      <c r="E1222" s="172">
        <v>0</v>
      </c>
      <c r="F1222" s="172">
        <v>0</v>
      </c>
      <c r="G1222" s="172">
        <v>0</v>
      </c>
      <c r="H1222" s="172">
        <v>0</v>
      </c>
      <c r="I1222" s="175" t="str">
        <f t="shared" ref="I1222:I1285" si="305">IFERROR(E1222/D1222,"")</f>
        <v/>
      </c>
      <c r="J1222" s="175" t="str">
        <f t="shared" ref="J1222:J1285" si="306">IFERROR(E1222/H1222,"")</f>
        <v/>
      </c>
      <c r="K1222" s="161">
        <f t="shared" ref="K1222:K1285" si="307">D1222+E1222+F1222+G1222</f>
        <v>0</v>
      </c>
      <c r="L1222" s="174">
        <f t="shared" si="301"/>
        <v>0</v>
      </c>
      <c r="M1222" s="173">
        <f t="shared" si="302"/>
        <v>0</v>
      </c>
    </row>
    <row r="1223" spans="1:13" ht="18" customHeight="1">
      <c r="A1223" s="169">
        <f t="shared" ref="A1223:A1286" si="308">LEN(B1223)</f>
        <v>7</v>
      </c>
      <c r="B1223" s="170">
        <v>2200504</v>
      </c>
      <c r="C1223" s="171" t="s">
        <v>1187</v>
      </c>
      <c r="D1223" s="172">
        <v>55</v>
      </c>
      <c r="E1223" s="172">
        <v>25</v>
      </c>
      <c r="F1223" s="172">
        <v>25</v>
      </c>
      <c r="G1223" s="172">
        <v>0</v>
      </c>
      <c r="H1223" s="172">
        <v>45.99</v>
      </c>
      <c r="I1223" s="51">
        <f>IFERROR(E1223/D1223,"")*100</f>
        <v>45.454545454545503</v>
      </c>
      <c r="J1223" s="51">
        <f>IFERROR(E1223/H1223,"")*100</f>
        <v>54.359643400739301</v>
      </c>
      <c r="K1223" s="161">
        <f t="shared" si="307"/>
        <v>105</v>
      </c>
      <c r="L1223" s="174">
        <f t="shared" ref="L1223:L1286" si="309">D1223+E1223+F1223+G1223+H1223</f>
        <v>150.99</v>
      </c>
      <c r="M1223" s="173">
        <f t="shared" ref="M1223:M1286" si="310">D1223+E1223+H1223</f>
        <v>125.99</v>
      </c>
    </row>
    <row r="1224" spans="1:13" ht="21.95" hidden="1" customHeight="1">
      <c r="A1224" s="169">
        <f t="shared" si="308"/>
        <v>7</v>
      </c>
      <c r="B1224" s="170">
        <v>2200506</v>
      </c>
      <c r="C1224" s="171" t="s">
        <v>1188</v>
      </c>
      <c r="D1224" s="172">
        <v>0</v>
      </c>
      <c r="E1224" s="172">
        <v>0</v>
      </c>
      <c r="F1224" s="172">
        <v>0</v>
      </c>
      <c r="G1224" s="172">
        <v>0</v>
      </c>
      <c r="H1224" s="172">
        <v>0</v>
      </c>
      <c r="I1224" s="175" t="str">
        <f t="shared" si="305"/>
        <v/>
      </c>
      <c r="J1224" s="175" t="str">
        <f t="shared" si="306"/>
        <v/>
      </c>
      <c r="K1224" s="161">
        <f t="shared" si="307"/>
        <v>0</v>
      </c>
      <c r="L1224" s="174">
        <f t="shared" si="309"/>
        <v>0</v>
      </c>
      <c r="M1224" s="173">
        <f t="shared" si="310"/>
        <v>0</v>
      </c>
    </row>
    <row r="1225" spans="1:13" ht="21.95" hidden="1" customHeight="1">
      <c r="A1225" s="169">
        <f t="shared" si="308"/>
        <v>7</v>
      </c>
      <c r="B1225" s="170">
        <v>2200507</v>
      </c>
      <c r="C1225" s="171" t="s">
        <v>1189</v>
      </c>
      <c r="D1225" s="172">
        <v>0</v>
      </c>
      <c r="E1225" s="172">
        <v>0</v>
      </c>
      <c r="F1225" s="172">
        <v>0</v>
      </c>
      <c r="G1225" s="172">
        <v>0</v>
      </c>
      <c r="H1225" s="172">
        <v>0</v>
      </c>
      <c r="I1225" s="175" t="str">
        <f t="shared" si="305"/>
        <v/>
      </c>
      <c r="J1225" s="175" t="str">
        <f t="shared" si="306"/>
        <v/>
      </c>
      <c r="K1225" s="161">
        <f t="shared" si="307"/>
        <v>0</v>
      </c>
      <c r="L1225" s="174">
        <f t="shared" si="309"/>
        <v>0</v>
      </c>
      <c r="M1225" s="173">
        <f t="shared" si="310"/>
        <v>0</v>
      </c>
    </row>
    <row r="1226" spans="1:13" ht="21.95" hidden="1" customHeight="1">
      <c r="A1226" s="169">
        <f t="shared" si="308"/>
        <v>7</v>
      </c>
      <c r="B1226" s="170">
        <v>2200508</v>
      </c>
      <c r="C1226" s="171" t="s">
        <v>1190</v>
      </c>
      <c r="D1226" s="172">
        <v>0</v>
      </c>
      <c r="E1226" s="172">
        <v>0</v>
      </c>
      <c r="F1226" s="172">
        <v>0</v>
      </c>
      <c r="G1226" s="172">
        <v>0</v>
      </c>
      <c r="H1226" s="172">
        <v>0</v>
      </c>
      <c r="I1226" s="175" t="str">
        <f t="shared" si="305"/>
        <v/>
      </c>
      <c r="J1226" s="175" t="str">
        <f t="shared" si="306"/>
        <v/>
      </c>
      <c r="K1226" s="161">
        <f t="shared" si="307"/>
        <v>0</v>
      </c>
      <c r="L1226" s="174">
        <f t="shared" si="309"/>
        <v>0</v>
      </c>
      <c r="M1226" s="173">
        <f t="shared" si="310"/>
        <v>0</v>
      </c>
    </row>
    <row r="1227" spans="1:13" ht="18" hidden="1" customHeight="1">
      <c r="A1227" s="169">
        <f t="shared" si="308"/>
        <v>7</v>
      </c>
      <c r="B1227" s="170">
        <v>2200509</v>
      </c>
      <c r="C1227" s="171" t="s">
        <v>1191</v>
      </c>
      <c r="D1227" s="172">
        <v>0</v>
      </c>
      <c r="E1227" s="172">
        <v>0</v>
      </c>
      <c r="F1227" s="172">
        <v>0</v>
      </c>
      <c r="G1227" s="172">
        <v>0</v>
      </c>
      <c r="H1227" s="172">
        <v>0</v>
      </c>
      <c r="I1227" s="31" t="str">
        <f t="shared" si="305"/>
        <v/>
      </c>
      <c r="J1227" s="31" t="str">
        <f t="shared" si="306"/>
        <v/>
      </c>
      <c r="K1227" s="161">
        <f t="shared" si="307"/>
        <v>0</v>
      </c>
      <c r="L1227" s="174">
        <f t="shared" si="309"/>
        <v>0</v>
      </c>
      <c r="M1227" s="173">
        <f t="shared" si="310"/>
        <v>0</v>
      </c>
    </row>
    <row r="1228" spans="1:13" ht="21.95" hidden="1" customHeight="1">
      <c r="A1228" s="169">
        <f t="shared" si="308"/>
        <v>7</v>
      </c>
      <c r="B1228" s="170">
        <v>2200510</v>
      </c>
      <c r="C1228" s="171" t="s">
        <v>1192</v>
      </c>
      <c r="D1228" s="172">
        <v>0</v>
      </c>
      <c r="E1228" s="172">
        <v>0</v>
      </c>
      <c r="F1228" s="172">
        <v>0</v>
      </c>
      <c r="G1228" s="172">
        <v>0</v>
      </c>
      <c r="H1228" s="172">
        <v>0</v>
      </c>
      <c r="I1228" s="175" t="str">
        <f t="shared" si="305"/>
        <v/>
      </c>
      <c r="J1228" s="175" t="str">
        <f t="shared" si="306"/>
        <v/>
      </c>
      <c r="K1228" s="161">
        <f t="shared" si="307"/>
        <v>0</v>
      </c>
      <c r="L1228" s="174">
        <f t="shared" si="309"/>
        <v>0</v>
      </c>
      <c r="M1228" s="173">
        <f t="shared" si="310"/>
        <v>0</v>
      </c>
    </row>
    <row r="1229" spans="1:13" ht="21.95" hidden="1" customHeight="1">
      <c r="A1229" s="169">
        <f t="shared" si="308"/>
        <v>7</v>
      </c>
      <c r="B1229" s="170">
        <v>2200511</v>
      </c>
      <c r="C1229" s="171" t="s">
        <v>1193</v>
      </c>
      <c r="D1229" s="172">
        <v>0</v>
      </c>
      <c r="E1229" s="172">
        <v>0</v>
      </c>
      <c r="F1229" s="172">
        <v>0</v>
      </c>
      <c r="G1229" s="172">
        <v>0</v>
      </c>
      <c r="H1229" s="172">
        <v>0</v>
      </c>
      <c r="I1229" s="175" t="str">
        <f t="shared" si="305"/>
        <v/>
      </c>
      <c r="J1229" s="175" t="str">
        <f t="shared" si="306"/>
        <v/>
      </c>
      <c r="K1229" s="161">
        <f t="shared" si="307"/>
        <v>0</v>
      </c>
      <c r="L1229" s="174">
        <f t="shared" si="309"/>
        <v>0</v>
      </c>
      <c r="M1229" s="173">
        <f t="shared" si="310"/>
        <v>0</v>
      </c>
    </row>
    <row r="1230" spans="1:13" ht="21.95" hidden="1" customHeight="1">
      <c r="A1230" s="169">
        <f t="shared" si="308"/>
        <v>7</v>
      </c>
      <c r="B1230" s="170">
        <v>2200512</v>
      </c>
      <c r="C1230" s="171" t="s">
        <v>1194</v>
      </c>
      <c r="D1230" s="172">
        <v>0</v>
      </c>
      <c r="E1230" s="172">
        <v>0</v>
      </c>
      <c r="F1230" s="172">
        <v>0</v>
      </c>
      <c r="G1230" s="172">
        <v>0</v>
      </c>
      <c r="H1230" s="172">
        <v>0</v>
      </c>
      <c r="I1230" s="175" t="str">
        <f t="shared" si="305"/>
        <v/>
      </c>
      <c r="J1230" s="175" t="str">
        <f t="shared" si="306"/>
        <v/>
      </c>
      <c r="K1230" s="161">
        <f t="shared" si="307"/>
        <v>0</v>
      </c>
      <c r="L1230" s="174">
        <f t="shared" si="309"/>
        <v>0</v>
      </c>
      <c r="M1230" s="173">
        <f t="shared" si="310"/>
        <v>0</v>
      </c>
    </row>
    <row r="1231" spans="1:13" ht="21.95" hidden="1" customHeight="1">
      <c r="A1231" s="169">
        <f t="shared" si="308"/>
        <v>7</v>
      </c>
      <c r="B1231" s="170">
        <v>2200513</v>
      </c>
      <c r="C1231" s="171" t="s">
        <v>1195</v>
      </c>
      <c r="D1231" s="172">
        <v>0</v>
      </c>
      <c r="E1231" s="172">
        <v>0</v>
      </c>
      <c r="F1231" s="172">
        <v>0</v>
      </c>
      <c r="G1231" s="172">
        <v>0</v>
      </c>
      <c r="H1231" s="172">
        <v>0</v>
      </c>
      <c r="I1231" s="175" t="str">
        <f t="shared" si="305"/>
        <v/>
      </c>
      <c r="J1231" s="175" t="str">
        <f t="shared" si="306"/>
        <v/>
      </c>
      <c r="K1231" s="161">
        <f t="shared" si="307"/>
        <v>0</v>
      </c>
      <c r="L1231" s="174">
        <f t="shared" si="309"/>
        <v>0</v>
      </c>
      <c r="M1231" s="173">
        <f t="shared" si="310"/>
        <v>0</v>
      </c>
    </row>
    <row r="1232" spans="1:13" ht="21.95" hidden="1" customHeight="1">
      <c r="A1232" s="169">
        <f t="shared" si="308"/>
        <v>7</v>
      </c>
      <c r="B1232" s="170">
        <v>2200514</v>
      </c>
      <c r="C1232" s="171" t="s">
        <v>1196</v>
      </c>
      <c r="D1232" s="172">
        <v>0</v>
      </c>
      <c r="E1232" s="172">
        <v>0</v>
      </c>
      <c r="F1232" s="172">
        <v>0</v>
      </c>
      <c r="G1232" s="172">
        <v>0</v>
      </c>
      <c r="H1232" s="172">
        <v>0</v>
      </c>
      <c r="I1232" s="175" t="str">
        <f t="shared" si="305"/>
        <v/>
      </c>
      <c r="J1232" s="175" t="str">
        <f t="shared" si="306"/>
        <v/>
      </c>
      <c r="K1232" s="161">
        <f t="shared" si="307"/>
        <v>0</v>
      </c>
      <c r="L1232" s="174">
        <f t="shared" si="309"/>
        <v>0</v>
      </c>
      <c r="M1232" s="173">
        <f t="shared" si="310"/>
        <v>0</v>
      </c>
    </row>
    <row r="1233" spans="1:13" ht="18" hidden="1" customHeight="1">
      <c r="A1233" s="169">
        <f t="shared" si="308"/>
        <v>7</v>
      </c>
      <c r="B1233" s="170">
        <v>2200599</v>
      </c>
      <c r="C1233" s="171" t="s">
        <v>1197</v>
      </c>
      <c r="D1233" s="172">
        <v>0</v>
      </c>
      <c r="E1233" s="172">
        <v>0</v>
      </c>
      <c r="F1233" s="172">
        <v>0</v>
      </c>
      <c r="G1233" s="172">
        <v>0</v>
      </c>
      <c r="H1233" s="172">
        <v>0</v>
      </c>
      <c r="I1233" s="31" t="str">
        <f t="shared" si="305"/>
        <v/>
      </c>
      <c r="J1233" s="31" t="str">
        <f t="shared" si="306"/>
        <v/>
      </c>
      <c r="K1233" s="161">
        <f t="shared" si="307"/>
        <v>0</v>
      </c>
      <c r="L1233" s="174">
        <f t="shared" si="309"/>
        <v>0</v>
      </c>
      <c r="M1233" s="173">
        <f t="shared" si="310"/>
        <v>0</v>
      </c>
    </row>
    <row r="1234" spans="1:13" ht="21.95" hidden="1" customHeight="1">
      <c r="A1234" s="169">
        <f t="shared" si="308"/>
        <v>5</v>
      </c>
      <c r="B1234" s="170">
        <v>22099</v>
      </c>
      <c r="C1234" s="171" t="s">
        <v>1198</v>
      </c>
      <c r="D1234" s="172">
        <v>0</v>
      </c>
      <c r="E1234" s="172">
        <v>0</v>
      </c>
      <c r="F1234" s="172">
        <v>0</v>
      </c>
      <c r="G1234" s="172">
        <v>0</v>
      </c>
      <c r="H1234" s="172">
        <v>0</v>
      </c>
      <c r="I1234" s="175" t="str">
        <f t="shared" si="305"/>
        <v/>
      </c>
      <c r="J1234" s="175" t="str">
        <f t="shared" si="306"/>
        <v/>
      </c>
      <c r="K1234" s="161">
        <f t="shared" si="307"/>
        <v>0</v>
      </c>
      <c r="L1234" s="174">
        <f t="shared" si="309"/>
        <v>0</v>
      </c>
      <c r="M1234" s="173">
        <f t="shared" si="310"/>
        <v>0</v>
      </c>
    </row>
    <row r="1235" spans="1:13" ht="21.95" hidden="1" customHeight="1">
      <c r="A1235" s="169">
        <f t="shared" si="308"/>
        <v>7</v>
      </c>
      <c r="B1235" s="170">
        <v>2209901</v>
      </c>
      <c r="C1235" s="171" t="s">
        <v>1199</v>
      </c>
      <c r="D1235" s="172">
        <v>0</v>
      </c>
      <c r="E1235" s="172">
        <v>0</v>
      </c>
      <c r="F1235" s="172">
        <v>0</v>
      </c>
      <c r="G1235" s="172">
        <v>0</v>
      </c>
      <c r="H1235" s="172">
        <v>0</v>
      </c>
      <c r="I1235" s="175" t="str">
        <f t="shared" si="305"/>
        <v/>
      </c>
      <c r="J1235" s="175" t="str">
        <f t="shared" si="306"/>
        <v/>
      </c>
      <c r="K1235" s="161">
        <f t="shared" si="307"/>
        <v>0</v>
      </c>
      <c r="L1235" s="174">
        <f t="shared" si="309"/>
        <v>0</v>
      </c>
      <c r="M1235" s="173">
        <f t="shared" si="310"/>
        <v>0</v>
      </c>
    </row>
    <row r="1236" spans="1:13" ht="18" customHeight="1">
      <c r="A1236" s="169">
        <f t="shared" si="308"/>
        <v>3</v>
      </c>
      <c r="B1236" s="170">
        <v>221</v>
      </c>
      <c r="C1236" s="171" t="s">
        <v>1200</v>
      </c>
      <c r="D1236" s="172">
        <v>21673</v>
      </c>
      <c r="E1236" s="172">
        <v>23894</v>
      </c>
      <c r="F1236" s="172">
        <v>19716.813693</v>
      </c>
      <c r="G1236" s="172">
        <v>4177.1863069999999</v>
      </c>
      <c r="H1236" s="172">
        <v>24857.18</v>
      </c>
      <c r="I1236" s="51">
        <f t="shared" ref="I1236:I1238" si="311">IFERROR(E1236/D1236,"")*100</f>
        <v>110.24777372768</v>
      </c>
      <c r="J1236" s="51">
        <f t="shared" ref="J1236:J1238" si="312">IFERROR(E1236/H1236,"")*100</f>
        <v>96.125143721049596</v>
      </c>
      <c r="K1236" s="161">
        <f t="shared" si="307"/>
        <v>69461</v>
      </c>
      <c r="L1236" s="174">
        <f t="shared" si="309"/>
        <v>94318.18</v>
      </c>
      <c r="M1236" s="173">
        <f t="shared" si="310"/>
        <v>70424.179999999993</v>
      </c>
    </row>
    <row r="1237" spans="1:13" ht="18" customHeight="1">
      <c r="A1237" s="169">
        <f t="shared" si="308"/>
        <v>5</v>
      </c>
      <c r="B1237" s="170">
        <v>22101</v>
      </c>
      <c r="C1237" s="171" t="s">
        <v>1201</v>
      </c>
      <c r="D1237" s="172">
        <v>6611</v>
      </c>
      <c r="E1237" s="172">
        <v>8916</v>
      </c>
      <c r="F1237" s="172">
        <v>6968.05</v>
      </c>
      <c r="G1237" s="172">
        <v>1947.95</v>
      </c>
      <c r="H1237" s="172">
        <v>11128.43</v>
      </c>
      <c r="I1237" s="51">
        <f t="shared" si="311"/>
        <v>134.86613220390299</v>
      </c>
      <c r="J1237" s="51">
        <f t="shared" si="312"/>
        <v>80.119118330258601</v>
      </c>
      <c r="K1237" s="161">
        <f t="shared" si="307"/>
        <v>24443</v>
      </c>
      <c r="L1237" s="174">
        <f t="shared" si="309"/>
        <v>35571.43</v>
      </c>
      <c r="M1237" s="173">
        <f t="shared" si="310"/>
        <v>26655.43</v>
      </c>
    </row>
    <row r="1238" spans="1:13" ht="18" customHeight="1">
      <c r="A1238" s="169">
        <f t="shared" si="308"/>
        <v>7</v>
      </c>
      <c r="B1238" s="170">
        <v>2210101</v>
      </c>
      <c r="C1238" s="171" t="s">
        <v>1202</v>
      </c>
      <c r="D1238" s="172">
        <v>297</v>
      </c>
      <c r="E1238" s="172">
        <v>1393</v>
      </c>
      <c r="F1238" s="172">
        <v>1393</v>
      </c>
      <c r="G1238" s="172">
        <v>0</v>
      </c>
      <c r="H1238" s="172">
        <v>1300</v>
      </c>
      <c r="I1238" s="51">
        <f t="shared" si="311"/>
        <v>469.023569023569</v>
      </c>
      <c r="J1238" s="51">
        <f t="shared" si="312"/>
        <v>107.153846153846</v>
      </c>
      <c r="K1238" s="161">
        <f t="shared" si="307"/>
        <v>3083</v>
      </c>
      <c r="L1238" s="174">
        <f t="shared" si="309"/>
        <v>4383</v>
      </c>
      <c r="M1238" s="173">
        <f t="shared" si="310"/>
        <v>2990</v>
      </c>
    </row>
    <row r="1239" spans="1:13" ht="21.95" hidden="1" customHeight="1">
      <c r="A1239" s="169">
        <f t="shared" si="308"/>
        <v>7</v>
      </c>
      <c r="B1239" s="170">
        <v>2210102</v>
      </c>
      <c r="C1239" s="171" t="s">
        <v>1203</v>
      </c>
      <c r="D1239" s="172">
        <v>0</v>
      </c>
      <c r="E1239" s="172">
        <v>0</v>
      </c>
      <c r="F1239" s="172">
        <v>0</v>
      </c>
      <c r="G1239" s="172">
        <v>0</v>
      </c>
      <c r="H1239" s="172">
        <v>0</v>
      </c>
      <c r="I1239" s="175" t="str">
        <f t="shared" si="305"/>
        <v/>
      </c>
      <c r="J1239" s="175" t="str">
        <f t="shared" si="306"/>
        <v/>
      </c>
      <c r="K1239" s="161">
        <f t="shared" si="307"/>
        <v>0</v>
      </c>
      <c r="L1239" s="174">
        <f t="shared" si="309"/>
        <v>0</v>
      </c>
      <c r="M1239" s="173">
        <f t="shared" si="310"/>
        <v>0</v>
      </c>
    </row>
    <row r="1240" spans="1:13" ht="18" customHeight="1">
      <c r="A1240" s="169">
        <f t="shared" si="308"/>
        <v>7</v>
      </c>
      <c r="B1240" s="170">
        <v>2210103</v>
      </c>
      <c r="C1240" s="171" t="s">
        <v>1204</v>
      </c>
      <c r="D1240" s="172">
        <v>1670</v>
      </c>
      <c r="E1240" s="172">
        <v>117</v>
      </c>
      <c r="F1240" s="172">
        <v>117</v>
      </c>
      <c r="G1240" s="172">
        <v>0</v>
      </c>
      <c r="H1240" s="172">
        <v>2098</v>
      </c>
      <c r="I1240" s="51">
        <f>IFERROR(E1240/D1240,"")*100</f>
        <v>7.0059880239521002</v>
      </c>
      <c r="J1240" s="51">
        <f>IFERROR(E1240/H1240,"")*100</f>
        <v>5.5767397521449</v>
      </c>
      <c r="K1240" s="161">
        <f t="shared" si="307"/>
        <v>1904</v>
      </c>
      <c r="L1240" s="174">
        <f t="shared" si="309"/>
        <v>4002</v>
      </c>
      <c r="M1240" s="173">
        <f t="shared" si="310"/>
        <v>3885</v>
      </c>
    </row>
    <row r="1241" spans="1:13" ht="21.95" hidden="1" customHeight="1">
      <c r="A1241" s="169">
        <f t="shared" si="308"/>
        <v>7</v>
      </c>
      <c r="B1241" s="170">
        <v>2210104</v>
      </c>
      <c r="C1241" s="171" t="s">
        <v>1205</v>
      </c>
      <c r="D1241" s="172">
        <v>0</v>
      </c>
      <c r="E1241" s="172">
        <v>0</v>
      </c>
      <c r="F1241" s="172">
        <v>0</v>
      </c>
      <c r="G1241" s="172">
        <v>0</v>
      </c>
      <c r="H1241" s="172">
        <v>0</v>
      </c>
      <c r="I1241" s="175" t="str">
        <f t="shared" si="305"/>
        <v/>
      </c>
      <c r="J1241" s="175" t="str">
        <f t="shared" si="306"/>
        <v/>
      </c>
      <c r="K1241" s="161">
        <f t="shared" si="307"/>
        <v>0</v>
      </c>
      <c r="L1241" s="174">
        <f t="shared" si="309"/>
        <v>0</v>
      </c>
      <c r="M1241" s="173">
        <f t="shared" si="310"/>
        <v>0</v>
      </c>
    </row>
    <row r="1242" spans="1:13" ht="18" customHeight="1">
      <c r="A1242" s="169">
        <f t="shared" si="308"/>
        <v>7</v>
      </c>
      <c r="B1242" s="170">
        <v>2210105</v>
      </c>
      <c r="C1242" s="171" t="s">
        <v>1206</v>
      </c>
      <c r="D1242" s="172">
        <v>3225</v>
      </c>
      <c r="E1242" s="172">
        <v>1870</v>
      </c>
      <c r="F1242" s="172">
        <v>1341.05</v>
      </c>
      <c r="G1242" s="172">
        <v>528.95000000000005</v>
      </c>
      <c r="H1242" s="172">
        <v>3225.43</v>
      </c>
      <c r="I1242" s="51">
        <f>IFERROR(E1242/D1242,"")*100</f>
        <v>57.984496124030997</v>
      </c>
      <c r="J1242" s="51">
        <f>IFERROR(E1242/H1242,"")*100</f>
        <v>57.976765888579202</v>
      </c>
      <c r="K1242" s="161">
        <f t="shared" si="307"/>
        <v>6965</v>
      </c>
      <c r="L1242" s="174">
        <f t="shared" si="309"/>
        <v>10190.43</v>
      </c>
      <c r="M1242" s="173">
        <f t="shared" si="310"/>
        <v>8320.43</v>
      </c>
    </row>
    <row r="1243" spans="1:13" ht="21.95" hidden="1" customHeight="1">
      <c r="A1243" s="169">
        <f t="shared" si="308"/>
        <v>7</v>
      </c>
      <c r="B1243" s="170">
        <v>2210106</v>
      </c>
      <c r="C1243" s="171" t="s">
        <v>1207</v>
      </c>
      <c r="D1243" s="172">
        <v>0</v>
      </c>
      <c r="E1243" s="172">
        <v>0</v>
      </c>
      <c r="F1243" s="172">
        <v>0</v>
      </c>
      <c r="G1243" s="172">
        <v>0</v>
      </c>
      <c r="H1243" s="172">
        <v>0</v>
      </c>
      <c r="I1243" s="175" t="str">
        <f t="shared" si="305"/>
        <v/>
      </c>
      <c r="J1243" s="175" t="str">
        <f t="shared" si="306"/>
        <v/>
      </c>
      <c r="K1243" s="161">
        <f t="shared" si="307"/>
        <v>0</v>
      </c>
      <c r="L1243" s="174">
        <f t="shared" si="309"/>
        <v>0</v>
      </c>
      <c r="M1243" s="173">
        <f t="shared" si="310"/>
        <v>0</v>
      </c>
    </row>
    <row r="1244" spans="1:13" ht="18" hidden="1" customHeight="1">
      <c r="A1244" s="169">
        <f t="shared" si="308"/>
        <v>7</v>
      </c>
      <c r="B1244" s="170">
        <v>2210107</v>
      </c>
      <c r="C1244" s="171" t="s">
        <v>1208</v>
      </c>
      <c r="D1244" s="172">
        <v>0</v>
      </c>
      <c r="E1244" s="172">
        <v>0</v>
      </c>
      <c r="F1244" s="172">
        <v>0</v>
      </c>
      <c r="G1244" s="172">
        <v>0</v>
      </c>
      <c r="H1244" s="172">
        <v>0</v>
      </c>
      <c r="I1244" s="31" t="str">
        <f t="shared" si="305"/>
        <v/>
      </c>
      <c r="J1244" s="31" t="str">
        <f t="shared" si="306"/>
        <v/>
      </c>
      <c r="K1244" s="161">
        <f t="shared" si="307"/>
        <v>0</v>
      </c>
      <c r="L1244" s="174">
        <f t="shared" si="309"/>
        <v>0</v>
      </c>
      <c r="M1244" s="173">
        <f t="shared" si="310"/>
        <v>0</v>
      </c>
    </row>
    <row r="1245" spans="1:13" ht="18" customHeight="1">
      <c r="A1245" s="169">
        <f t="shared" si="308"/>
        <v>7</v>
      </c>
      <c r="B1245" s="170">
        <v>2210199</v>
      </c>
      <c r="C1245" s="171" t="s">
        <v>1209</v>
      </c>
      <c r="D1245" s="172">
        <v>1419</v>
      </c>
      <c r="E1245" s="172">
        <v>5419</v>
      </c>
      <c r="F1245" s="172">
        <v>4000</v>
      </c>
      <c r="G1245" s="172">
        <v>1419</v>
      </c>
      <c r="H1245" s="172">
        <v>4505</v>
      </c>
      <c r="I1245" s="51">
        <f t="shared" ref="I1245:I1247" si="313">IFERROR(E1245/D1245,"")*100</f>
        <v>381.88865398167701</v>
      </c>
      <c r="J1245" s="51">
        <f t="shared" ref="J1245:J1247" si="314">IFERROR(E1245/H1245,"")*100</f>
        <v>120.288568257492</v>
      </c>
      <c r="K1245" s="161">
        <f t="shared" si="307"/>
        <v>12257</v>
      </c>
      <c r="L1245" s="174">
        <f t="shared" si="309"/>
        <v>16762</v>
      </c>
      <c r="M1245" s="173">
        <f t="shared" si="310"/>
        <v>11343</v>
      </c>
    </row>
    <row r="1246" spans="1:13" ht="18" customHeight="1">
      <c r="A1246" s="169">
        <f t="shared" si="308"/>
        <v>5</v>
      </c>
      <c r="B1246" s="170">
        <v>22102</v>
      </c>
      <c r="C1246" s="171" t="s">
        <v>1210</v>
      </c>
      <c r="D1246" s="172">
        <v>15062</v>
      </c>
      <c r="E1246" s="172">
        <v>14978</v>
      </c>
      <c r="F1246" s="172">
        <v>12748.763693000001</v>
      </c>
      <c r="G1246" s="172">
        <v>2229.2363070000001</v>
      </c>
      <c r="H1246" s="172">
        <v>13728.75</v>
      </c>
      <c r="I1246" s="51">
        <f t="shared" si="313"/>
        <v>99.442305138759806</v>
      </c>
      <c r="J1246" s="51">
        <f t="shared" si="314"/>
        <v>109.099517436038</v>
      </c>
      <c r="K1246" s="161">
        <f t="shared" si="307"/>
        <v>45018</v>
      </c>
      <c r="L1246" s="174">
        <f t="shared" si="309"/>
        <v>58746.75</v>
      </c>
      <c r="M1246" s="173">
        <f t="shared" si="310"/>
        <v>43768.75</v>
      </c>
    </row>
    <row r="1247" spans="1:13" ht="18" customHeight="1">
      <c r="A1247" s="169">
        <f t="shared" si="308"/>
        <v>7</v>
      </c>
      <c r="B1247" s="170">
        <v>2210201</v>
      </c>
      <c r="C1247" s="171" t="s">
        <v>1211</v>
      </c>
      <c r="D1247" s="172">
        <v>15062</v>
      </c>
      <c r="E1247" s="172">
        <v>14978</v>
      </c>
      <c r="F1247" s="172">
        <v>12748.763693000001</v>
      </c>
      <c r="G1247" s="172">
        <v>2229.2363070000001</v>
      </c>
      <c r="H1247" s="172">
        <v>13728.75</v>
      </c>
      <c r="I1247" s="51">
        <f t="shared" si="313"/>
        <v>99.442305138759806</v>
      </c>
      <c r="J1247" s="51">
        <f t="shared" si="314"/>
        <v>109.099517436038</v>
      </c>
      <c r="K1247" s="161">
        <f t="shared" si="307"/>
        <v>45018</v>
      </c>
      <c r="L1247" s="174">
        <f t="shared" si="309"/>
        <v>58746.75</v>
      </c>
      <c r="M1247" s="173">
        <f t="shared" si="310"/>
        <v>43768.75</v>
      </c>
    </row>
    <row r="1248" spans="1:13" ht="21.95" hidden="1" customHeight="1">
      <c r="A1248" s="169">
        <f t="shared" si="308"/>
        <v>7</v>
      </c>
      <c r="B1248" s="170">
        <v>2210202</v>
      </c>
      <c r="C1248" s="171" t="s">
        <v>1212</v>
      </c>
      <c r="D1248" s="172">
        <v>0</v>
      </c>
      <c r="E1248" s="172">
        <v>0</v>
      </c>
      <c r="F1248" s="172">
        <v>0</v>
      </c>
      <c r="G1248" s="172">
        <v>0</v>
      </c>
      <c r="H1248" s="172">
        <v>0</v>
      </c>
      <c r="I1248" s="175" t="str">
        <f t="shared" si="305"/>
        <v/>
      </c>
      <c r="J1248" s="175" t="str">
        <f t="shared" si="306"/>
        <v/>
      </c>
      <c r="K1248" s="161">
        <f t="shared" si="307"/>
        <v>0</v>
      </c>
      <c r="L1248" s="174">
        <f t="shared" si="309"/>
        <v>0</v>
      </c>
      <c r="M1248" s="173">
        <f t="shared" si="310"/>
        <v>0</v>
      </c>
    </row>
    <row r="1249" spans="1:13" ht="21.95" hidden="1" customHeight="1">
      <c r="A1249" s="169">
        <f t="shared" si="308"/>
        <v>7</v>
      </c>
      <c r="B1249" s="170">
        <v>2210203</v>
      </c>
      <c r="C1249" s="171" t="s">
        <v>1213</v>
      </c>
      <c r="D1249" s="172">
        <v>0</v>
      </c>
      <c r="E1249" s="172">
        <v>0</v>
      </c>
      <c r="F1249" s="172">
        <v>0</v>
      </c>
      <c r="G1249" s="172">
        <v>0</v>
      </c>
      <c r="H1249" s="172">
        <v>0</v>
      </c>
      <c r="I1249" s="175" t="str">
        <f t="shared" si="305"/>
        <v/>
      </c>
      <c r="J1249" s="175" t="str">
        <f t="shared" si="306"/>
        <v/>
      </c>
      <c r="K1249" s="161">
        <f t="shared" si="307"/>
        <v>0</v>
      </c>
      <c r="L1249" s="174">
        <f t="shared" si="309"/>
        <v>0</v>
      </c>
      <c r="M1249" s="173">
        <f t="shared" si="310"/>
        <v>0</v>
      </c>
    </row>
    <row r="1250" spans="1:13" ht="21.95" hidden="1" customHeight="1">
      <c r="A1250" s="169">
        <f t="shared" si="308"/>
        <v>5</v>
      </c>
      <c r="B1250" s="170">
        <v>22103</v>
      </c>
      <c r="C1250" s="171" t="s">
        <v>1214</v>
      </c>
      <c r="D1250" s="172">
        <v>0</v>
      </c>
      <c r="E1250" s="172">
        <v>0</v>
      </c>
      <c r="F1250" s="172">
        <v>0</v>
      </c>
      <c r="G1250" s="172">
        <v>0</v>
      </c>
      <c r="H1250" s="172">
        <v>0</v>
      </c>
      <c r="I1250" s="175" t="str">
        <f t="shared" si="305"/>
        <v/>
      </c>
      <c r="J1250" s="175" t="str">
        <f t="shared" si="306"/>
        <v/>
      </c>
      <c r="K1250" s="161">
        <f t="shared" si="307"/>
        <v>0</v>
      </c>
      <c r="L1250" s="174">
        <f t="shared" si="309"/>
        <v>0</v>
      </c>
      <c r="M1250" s="173">
        <f t="shared" si="310"/>
        <v>0</v>
      </c>
    </row>
    <row r="1251" spans="1:13" ht="21.95" hidden="1" customHeight="1">
      <c r="A1251" s="169">
        <f t="shared" si="308"/>
        <v>7</v>
      </c>
      <c r="B1251" s="170">
        <v>2210301</v>
      </c>
      <c r="C1251" s="171" t="s">
        <v>1215</v>
      </c>
      <c r="D1251" s="172">
        <v>0</v>
      </c>
      <c r="E1251" s="172">
        <v>0</v>
      </c>
      <c r="F1251" s="172">
        <v>0</v>
      </c>
      <c r="G1251" s="172">
        <v>0</v>
      </c>
      <c r="H1251" s="172">
        <v>0</v>
      </c>
      <c r="I1251" s="175" t="str">
        <f t="shared" si="305"/>
        <v/>
      </c>
      <c r="J1251" s="175" t="str">
        <f t="shared" si="306"/>
        <v/>
      </c>
      <c r="K1251" s="161">
        <f t="shared" si="307"/>
        <v>0</v>
      </c>
      <c r="L1251" s="174">
        <f t="shared" si="309"/>
        <v>0</v>
      </c>
      <c r="M1251" s="173">
        <f t="shared" si="310"/>
        <v>0</v>
      </c>
    </row>
    <row r="1252" spans="1:13" ht="21.95" hidden="1" customHeight="1">
      <c r="A1252" s="169">
        <f t="shared" si="308"/>
        <v>7</v>
      </c>
      <c r="B1252" s="170">
        <v>2210302</v>
      </c>
      <c r="C1252" s="171" t="s">
        <v>1216</v>
      </c>
      <c r="D1252" s="172">
        <v>0</v>
      </c>
      <c r="E1252" s="172">
        <v>0</v>
      </c>
      <c r="F1252" s="172">
        <v>0</v>
      </c>
      <c r="G1252" s="172">
        <v>0</v>
      </c>
      <c r="H1252" s="172">
        <v>0</v>
      </c>
      <c r="I1252" s="175" t="str">
        <f t="shared" si="305"/>
        <v/>
      </c>
      <c r="J1252" s="175" t="str">
        <f t="shared" si="306"/>
        <v/>
      </c>
      <c r="K1252" s="161">
        <f t="shared" si="307"/>
        <v>0</v>
      </c>
      <c r="L1252" s="174">
        <f t="shared" si="309"/>
        <v>0</v>
      </c>
      <c r="M1252" s="173">
        <f t="shared" si="310"/>
        <v>0</v>
      </c>
    </row>
    <row r="1253" spans="1:13" ht="21.95" hidden="1" customHeight="1">
      <c r="A1253" s="169">
        <f t="shared" si="308"/>
        <v>7</v>
      </c>
      <c r="B1253" s="170">
        <v>2210399</v>
      </c>
      <c r="C1253" s="171" t="s">
        <v>1217</v>
      </c>
      <c r="D1253" s="172">
        <v>0</v>
      </c>
      <c r="E1253" s="172">
        <v>0</v>
      </c>
      <c r="F1253" s="172">
        <v>0</v>
      </c>
      <c r="G1253" s="172">
        <v>0</v>
      </c>
      <c r="H1253" s="172">
        <v>0</v>
      </c>
      <c r="I1253" s="175" t="str">
        <f t="shared" si="305"/>
        <v/>
      </c>
      <c r="J1253" s="175" t="str">
        <f t="shared" si="306"/>
        <v/>
      </c>
      <c r="K1253" s="161">
        <f t="shared" si="307"/>
        <v>0</v>
      </c>
      <c r="L1253" s="174">
        <f t="shared" si="309"/>
        <v>0</v>
      </c>
      <c r="M1253" s="173">
        <f t="shared" si="310"/>
        <v>0</v>
      </c>
    </row>
    <row r="1254" spans="1:13" ht="18" customHeight="1">
      <c r="A1254" s="169">
        <f t="shared" si="308"/>
        <v>3</v>
      </c>
      <c r="B1254" s="170">
        <v>222</v>
      </c>
      <c r="C1254" s="171" t="s">
        <v>1218</v>
      </c>
      <c r="D1254" s="172">
        <v>200</v>
      </c>
      <c r="E1254" s="172">
        <v>1376</v>
      </c>
      <c r="F1254" s="172">
        <v>1376</v>
      </c>
      <c r="G1254" s="172">
        <v>0</v>
      </c>
      <c r="H1254" s="172">
        <v>0</v>
      </c>
      <c r="I1254" s="51">
        <f>IFERROR(E1254/D1254,"")*100</f>
        <v>688</v>
      </c>
      <c r="J1254" s="51"/>
      <c r="K1254" s="161">
        <f t="shared" si="307"/>
        <v>2952</v>
      </c>
      <c r="L1254" s="174">
        <f t="shared" si="309"/>
        <v>2952</v>
      </c>
      <c r="M1254" s="173">
        <f t="shared" si="310"/>
        <v>1576</v>
      </c>
    </row>
    <row r="1255" spans="1:13" ht="18" hidden="1" customHeight="1">
      <c r="A1255" s="169">
        <f t="shared" si="308"/>
        <v>5</v>
      </c>
      <c r="B1255" s="170">
        <v>22201</v>
      </c>
      <c r="C1255" s="171" t="s">
        <v>1219</v>
      </c>
      <c r="D1255" s="172">
        <v>0</v>
      </c>
      <c r="E1255" s="172">
        <v>0</v>
      </c>
      <c r="F1255" s="172">
        <v>0</v>
      </c>
      <c r="G1255" s="172">
        <v>0</v>
      </c>
      <c r="H1255" s="172">
        <v>0</v>
      </c>
      <c r="I1255" s="31" t="str">
        <f t="shared" si="305"/>
        <v/>
      </c>
      <c r="J1255" s="31" t="str">
        <f t="shared" si="306"/>
        <v/>
      </c>
      <c r="K1255" s="161">
        <f t="shared" si="307"/>
        <v>0</v>
      </c>
      <c r="L1255" s="174">
        <f t="shared" si="309"/>
        <v>0</v>
      </c>
      <c r="M1255" s="173">
        <f t="shared" si="310"/>
        <v>0</v>
      </c>
    </row>
    <row r="1256" spans="1:13" ht="21.95" hidden="1" customHeight="1">
      <c r="A1256" s="169">
        <f t="shared" si="308"/>
        <v>7</v>
      </c>
      <c r="B1256" s="170">
        <v>2220101</v>
      </c>
      <c r="C1256" s="171" t="s">
        <v>301</v>
      </c>
      <c r="D1256" s="172">
        <v>0</v>
      </c>
      <c r="E1256" s="172">
        <v>0</v>
      </c>
      <c r="F1256" s="172">
        <v>0</v>
      </c>
      <c r="G1256" s="172">
        <v>0</v>
      </c>
      <c r="H1256" s="172">
        <v>0</v>
      </c>
      <c r="I1256" s="175" t="str">
        <f t="shared" si="305"/>
        <v/>
      </c>
      <c r="J1256" s="175" t="str">
        <f t="shared" si="306"/>
        <v/>
      </c>
      <c r="K1256" s="161">
        <f t="shared" si="307"/>
        <v>0</v>
      </c>
      <c r="L1256" s="174">
        <f t="shared" si="309"/>
        <v>0</v>
      </c>
      <c r="M1256" s="173">
        <f t="shared" si="310"/>
        <v>0</v>
      </c>
    </row>
    <row r="1257" spans="1:13" ht="21.95" hidden="1" customHeight="1">
      <c r="A1257" s="169">
        <f t="shared" si="308"/>
        <v>7</v>
      </c>
      <c r="B1257" s="170">
        <v>2220102</v>
      </c>
      <c r="C1257" s="171" t="s">
        <v>279</v>
      </c>
      <c r="D1257" s="172">
        <v>0</v>
      </c>
      <c r="E1257" s="172">
        <v>0</v>
      </c>
      <c r="F1257" s="172">
        <v>0</v>
      </c>
      <c r="G1257" s="172">
        <v>0</v>
      </c>
      <c r="H1257" s="172">
        <v>0</v>
      </c>
      <c r="I1257" s="175" t="str">
        <f t="shared" si="305"/>
        <v/>
      </c>
      <c r="J1257" s="175" t="str">
        <f t="shared" si="306"/>
        <v/>
      </c>
      <c r="K1257" s="161">
        <f t="shared" si="307"/>
        <v>0</v>
      </c>
      <c r="L1257" s="174">
        <f t="shared" si="309"/>
        <v>0</v>
      </c>
      <c r="M1257" s="173">
        <f t="shared" si="310"/>
        <v>0</v>
      </c>
    </row>
    <row r="1258" spans="1:13" ht="21.95" hidden="1" customHeight="1">
      <c r="A1258" s="169">
        <f t="shared" si="308"/>
        <v>7</v>
      </c>
      <c r="B1258" s="170">
        <v>2220103</v>
      </c>
      <c r="C1258" s="171" t="s">
        <v>256</v>
      </c>
      <c r="D1258" s="172">
        <v>0</v>
      </c>
      <c r="E1258" s="172">
        <v>0</v>
      </c>
      <c r="F1258" s="172">
        <v>0</v>
      </c>
      <c r="G1258" s="172">
        <v>0</v>
      </c>
      <c r="H1258" s="172">
        <v>0</v>
      </c>
      <c r="I1258" s="175" t="str">
        <f t="shared" si="305"/>
        <v/>
      </c>
      <c r="J1258" s="175" t="str">
        <f t="shared" si="306"/>
        <v/>
      </c>
      <c r="K1258" s="161">
        <f t="shared" si="307"/>
        <v>0</v>
      </c>
      <c r="L1258" s="174">
        <f t="shared" si="309"/>
        <v>0</v>
      </c>
      <c r="M1258" s="173">
        <f t="shared" si="310"/>
        <v>0</v>
      </c>
    </row>
    <row r="1259" spans="1:13" ht="21.95" hidden="1" customHeight="1">
      <c r="A1259" s="169">
        <f t="shared" si="308"/>
        <v>7</v>
      </c>
      <c r="B1259" s="170">
        <v>2220104</v>
      </c>
      <c r="C1259" s="171" t="s">
        <v>1220</v>
      </c>
      <c r="D1259" s="172">
        <v>0</v>
      </c>
      <c r="E1259" s="172">
        <v>0</v>
      </c>
      <c r="F1259" s="172">
        <v>0</v>
      </c>
      <c r="G1259" s="172">
        <v>0</v>
      </c>
      <c r="H1259" s="172">
        <v>0</v>
      </c>
      <c r="I1259" s="175" t="str">
        <f t="shared" si="305"/>
        <v/>
      </c>
      <c r="J1259" s="175" t="str">
        <f t="shared" si="306"/>
        <v/>
      </c>
      <c r="K1259" s="161">
        <f t="shared" si="307"/>
        <v>0</v>
      </c>
      <c r="L1259" s="174">
        <f t="shared" si="309"/>
        <v>0</v>
      </c>
      <c r="M1259" s="173">
        <f t="shared" si="310"/>
        <v>0</v>
      </c>
    </row>
    <row r="1260" spans="1:13" ht="21.95" hidden="1" customHeight="1">
      <c r="A1260" s="169">
        <f t="shared" si="308"/>
        <v>7</v>
      </c>
      <c r="B1260" s="170">
        <v>2220105</v>
      </c>
      <c r="C1260" s="171" t="s">
        <v>1221</v>
      </c>
      <c r="D1260" s="172">
        <v>0</v>
      </c>
      <c r="E1260" s="172">
        <v>0</v>
      </c>
      <c r="F1260" s="172">
        <v>0</v>
      </c>
      <c r="G1260" s="172">
        <v>0</v>
      </c>
      <c r="H1260" s="172">
        <v>0</v>
      </c>
      <c r="I1260" s="175" t="str">
        <f t="shared" si="305"/>
        <v/>
      </c>
      <c r="J1260" s="175" t="str">
        <f t="shared" si="306"/>
        <v/>
      </c>
      <c r="K1260" s="161">
        <f t="shared" si="307"/>
        <v>0</v>
      </c>
      <c r="L1260" s="174">
        <f t="shared" si="309"/>
        <v>0</v>
      </c>
      <c r="M1260" s="173">
        <f t="shared" si="310"/>
        <v>0</v>
      </c>
    </row>
    <row r="1261" spans="1:13" ht="21.95" hidden="1" customHeight="1">
      <c r="A1261" s="169">
        <f t="shared" si="308"/>
        <v>7</v>
      </c>
      <c r="B1261" s="170">
        <v>2220106</v>
      </c>
      <c r="C1261" s="171" t="s">
        <v>1222</v>
      </c>
      <c r="D1261" s="172">
        <v>0</v>
      </c>
      <c r="E1261" s="172">
        <v>0</v>
      </c>
      <c r="F1261" s="172">
        <v>0</v>
      </c>
      <c r="G1261" s="172">
        <v>0</v>
      </c>
      <c r="H1261" s="172">
        <v>0</v>
      </c>
      <c r="I1261" s="175" t="str">
        <f t="shared" si="305"/>
        <v/>
      </c>
      <c r="J1261" s="175" t="str">
        <f t="shared" si="306"/>
        <v/>
      </c>
      <c r="K1261" s="161">
        <f t="shared" si="307"/>
        <v>0</v>
      </c>
      <c r="L1261" s="174">
        <f t="shared" si="309"/>
        <v>0</v>
      </c>
      <c r="M1261" s="173">
        <f t="shared" si="310"/>
        <v>0</v>
      </c>
    </row>
    <row r="1262" spans="1:13" ht="21.95" hidden="1" customHeight="1">
      <c r="A1262" s="169">
        <f t="shared" si="308"/>
        <v>7</v>
      </c>
      <c r="B1262" s="170">
        <v>2220107</v>
      </c>
      <c r="C1262" s="171" t="s">
        <v>1223</v>
      </c>
      <c r="D1262" s="172">
        <v>0</v>
      </c>
      <c r="E1262" s="172">
        <v>0</v>
      </c>
      <c r="F1262" s="172">
        <v>0</v>
      </c>
      <c r="G1262" s="172">
        <v>0</v>
      </c>
      <c r="H1262" s="172">
        <v>0</v>
      </c>
      <c r="I1262" s="175" t="str">
        <f t="shared" si="305"/>
        <v/>
      </c>
      <c r="J1262" s="175" t="str">
        <f t="shared" si="306"/>
        <v/>
      </c>
      <c r="K1262" s="161">
        <f t="shared" si="307"/>
        <v>0</v>
      </c>
      <c r="L1262" s="174">
        <f t="shared" si="309"/>
        <v>0</v>
      </c>
      <c r="M1262" s="173">
        <f t="shared" si="310"/>
        <v>0</v>
      </c>
    </row>
    <row r="1263" spans="1:13" ht="21.95" hidden="1" customHeight="1">
      <c r="A1263" s="169">
        <f t="shared" si="308"/>
        <v>7</v>
      </c>
      <c r="B1263" s="170">
        <v>2220112</v>
      </c>
      <c r="C1263" s="171" t="s">
        <v>1224</v>
      </c>
      <c r="D1263" s="172">
        <v>0</v>
      </c>
      <c r="E1263" s="172">
        <v>0</v>
      </c>
      <c r="F1263" s="172">
        <v>0</v>
      </c>
      <c r="G1263" s="172">
        <v>0</v>
      </c>
      <c r="H1263" s="172">
        <v>0</v>
      </c>
      <c r="I1263" s="175" t="str">
        <f t="shared" si="305"/>
        <v/>
      </c>
      <c r="J1263" s="175" t="str">
        <f t="shared" si="306"/>
        <v/>
      </c>
      <c r="K1263" s="161">
        <f t="shared" si="307"/>
        <v>0</v>
      </c>
      <c r="L1263" s="174">
        <f t="shared" si="309"/>
        <v>0</v>
      </c>
      <c r="M1263" s="173">
        <f t="shared" si="310"/>
        <v>0</v>
      </c>
    </row>
    <row r="1264" spans="1:13" ht="21.95" hidden="1" customHeight="1">
      <c r="A1264" s="169">
        <f t="shared" si="308"/>
        <v>7</v>
      </c>
      <c r="B1264" s="170">
        <v>2220113</v>
      </c>
      <c r="C1264" s="171" t="s">
        <v>1225</v>
      </c>
      <c r="D1264" s="172">
        <v>0</v>
      </c>
      <c r="E1264" s="172">
        <v>0</v>
      </c>
      <c r="F1264" s="172">
        <v>0</v>
      </c>
      <c r="G1264" s="172">
        <v>0</v>
      </c>
      <c r="H1264" s="172">
        <v>0</v>
      </c>
      <c r="I1264" s="175" t="str">
        <f t="shared" si="305"/>
        <v/>
      </c>
      <c r="J1264" s="175" t="str">
        <f t="shared" si="306"/>
        <v/>
      </c>
      <c r="K1264" s="161">
        <f t="shared" si="307"/>
        <v>0</v>
      </c>
      <c r="L1264" s="174">
        <f t="shared" si="309"/>
        <v>0</v>
      </c>
      <c r="M1264" s="173">
        <f t="shared" si="310"/>
        <v>0</v>
      </c>
    </row>
    <row r="1265" spans="1:13" ht="21.95" hidden="1" customHeight="1">
      <c r="A1265" s="169">
        <f t="shared" si="308"/>
        <v>7</v>
      </c>
      <c r="B1265" s="170">
        <v>2220114</v>
      </c>
      <c r="C1265" s="171" t="s">
        <v>1226</v>
      </c>
      <c r="D1265" s="172">
        <v>0</v>
      </c>
      <c r="E1265" s="172">
        <v>0</v>
      </c>
      <c r="F1265" s="172">
        <v>0</v>
      </c>
      <c r="G1265" s="172">
        <v>0</v>
      </c>
      <c r="H1265" s="172">
        <v>0</v>
      </c>
      <c r="I1265" s="175" t="str">
        <f t="shared" si="305"/>
        <v/>
      </c>
      <c r="J1265" s="175" t="str">
        <f t="shared" si="306"/>
        <v/>
      </c>
      <c r="K1265" s="161">
        <f t="shared" si="307"/>
        <v>0</v>
      </c>
      <c r="L1265" s="174">
        <f t="shared" si="309"/>
        <v>0</v>
      </c>
      <c r="M1265" s="173">
        <f t="shared" si="310"/>
        <v>0</v>
      </c>
    </row>
    <row r="1266" spans="1:13" ht="18" hidden="1" customHeight="1">
      <c r="A1266" s="169">
        <f t="shared" si="308"/>
        <v>7</v>
      </c>
      <c r="B1266" s="170">
        <v>2220115</v>
      </c>
      <c r="C1266" s="171" t="s">
        <v>1227</v>
      </c>
      <c r="D1266" s="172">
        <v>0</v>
      </c>
      <c r="E1266" s="172">
        <v>0</v>
      </c>
      <c r="F1266" s="172">
        <v>0</v>
      </c>
      <c r="G1266" s="172">
        <v>0</v>
      </c>
      <c r="H1266" s="172">
        <v>0</v>
      </c>
      <c r="I1266" s="31" t="str">
        <f t="shared" si="305"/>
        <v/>
      </c>
      <c r="J1266" s="31" t="str">
        <f t="shared" si="306"/>
        <v/>
      </c>
      <c r="K1266" s="161">
        <f t="shared" si="307"/>
        <v>0</v>
      </c>
      <c r="L1266" s="174">
        <f t="shared" si="309"/>
        <v>0</v>
      </c>
      <c r="M1266" s="173">
        <f t="shared" si="310"/>
        <v>0</v>
      </c>
    </row>
    <row r="1267" spans="1:13" ht="21.95" hidden="1" customHeight="1">
      <c r="A1267" s="169">
        <f t="shared" si="308"/>
        <v>7</v>
      </c>
      <c r="B1267" s="170">
        <v>2220118</v>
      </c>
      <c r="C1267" s="171" t="s">
        <v>1228</v>
      </c>
      <c r="D1267" s="172">
        <v>0</v>
      </c>
      <c r="E1267" s="172">
        <v>0</v>
      </c>
      <c r="F1267" s="172">
        <v>0</v>
      </c>
      <c r="G1267" s="172">
        <v>0</v>
      </c>
      <c r="H1267" s="172">
        <v>0</v>
      </c>
      <c r="I1267" s="175" t="str">
        <f t="shared" si="305"/>
        <v/>
      </c>
      <c r="J1267" s="175" t="str">
        <f t="shared" si="306"/>
        <v/>
      </c>
      <c r="K1267" s="161">
        <f t="shared" si="307"/>
        <v>0</v>
      </c>
      <c r="L1267" s="174">
        <f t="shared" si="309"/>
        <v>0</v>
      </c>
      <c r="M1267" s="173">
        <f t="shared" si="310"/>
        <v>0</v>
      </c>
    </row>
    <row r="1268" spans="1:13" ht="21.95" hidden="1" customHeight="1">
      <c r="A1268" s="169">
        <f t="shared" si="308"/>
        <v>7</v>
      </c>
      <c r="B1268" s="170">
        <v>2220150</v>
      </c>
      <c r="C1268" s="171" t="s">
        <v>308</v>
      </c>
      <c r="D1268" s="172">
        <v>0</v>
      </c>
      <c r="E1268" s="172">
        <v>0</v>
      </c>
      <c r="F1268" s="172">
        <v>0</v>
      </c>
      <c r="G1268" s="172">
        <v>0</v>
      </c>
      <c r="H1268" s="172">
        <v>0</v>
      </c>
      <c r="I1268" s="175" t="str">
        <f t="shared" si="305"/>
        <v/>
      </c>
      <c r="J1268" s="175" t="str">
        <f t="shared" si="306"/>
        <v/>
      </c>
      <c r="K1268" s="161">
        <f t="shared" si="307"/>
        <v>0</v>
      </c>
      <c r="L1268" s="174">
        <f t="shared" si="309"/>
        <v>0</v>
      </c>
      <c r="M1268" s="173">
        <f t="shared" si="310"/>
        <v>0</v>
      </c>
    </row>
    <row r="1269" spans="1:13" ht="18" hidden="1" customHeight="1">
      <c r="A1269" s="169">
        <f t="shared" si="308"/>
        <v>7</v>
      </c>
      <c r="B1269" s="170">
        <v>2220199</v>
      </c>
      <c r="C1269" s="171" t="s">
        <v>1229</v>
      </c>
      <c r="D1269" s="172">
        <v>0</v>
      </c>
      <c r="E1269" s="172">
        <v>0</v>
      </c>
      <c r="F1269" s="172">
        <v>0</v>
      </c>
      <c r="G1269" s="172">
        <v>0</v>
      </c>
      <c r="H1269" s="172">
        <v>0</v>
      </c>
      <c r="I1269" s="31" t="str">
        <f t="shared" si="305"/>
        <v/>
      </c>
      <c r="J1269" s="31" t="str">
        <f t="shared" si="306"/>
        <v/>
      </c>
      <c r="K1269" s="161">
        <f t="shared" si="307"/>
        <v>0</v>
      </c>
      <c r="L1269" s="174">
        <f t="shared" si="309"/>
        <v>0</v>
      </c>
      <c r="M1269" s="173">
        <f t="shared" si="310"/>
        <v>0</v>
      </c>
    </row>
    <row r="1270" spans="1:13" ht="21.95" hidden="1" customHeight="1">
      <c r="A1270" s="169">
        <f t="shared" si="308"/>
        <v>5</v>
      </c>
      <c r="B1270" s="170">
        <v>22202</v>
      </c>
      <c r="C1270" s="171" t="s">
        <v>1230</v>
      </c>
      <c r="D1270" s="172">
        <v>0</v>
      </c>
      <c r="E1270" s="172">
        <v>0</v>
      </c>
      <c r="F1270" s="172">
        <v>0</v>
      </c>
      <c r="G1270" s="172">
        <v>0</v>
      </c>
      <c r="H1270" s="172">
        <v>0</v>
      </c>
      <c r="I1270" s="175" t="str">
        <f t="shared" si="305"/>
        <v/>
      </c>
      <c r="J1270" s="175" t="str">
        <f t="shared" si="306"/>
        <v/>
      </c>
      <c r="K1270" s="161">
        <f t="shared" si="307"/>
        <v>0</v>
      </c>
      <c r="L1270" s="174">
        <f t="shared" si="309"/>
        <v>0</v>
      </c>
      <c r="M1270" s="173">
        <f t="shared" si="310"/>
        <v>0</v>
      </c>
    </row>
    <row r="1271" spans="1:13" ht="21.95" hidden="1" customHeight="1">
      <c r="A1271" s="169">
        <f t="shared" si="308"/>
        <v>7</v>
      </c>
      <c r="B1271" s="170">
        <v>2220201</v>
      </c>
      <c r="C1271" s="171" t="s">
        <v>301</v>
      </c>
      <c r="D1271" s="172">
        <v>0</v>
      </c>
      <c r="E1271" s="172">
        <v>0</v>
      </c>
      <c r="F1271" s="172">
        <v>0</v>
      </c>
      <c r="G1271" s="172">
        <v>0</v>
      </c>
      <c r="H1271" s="172">
        <v>0</v>
      </c>
      <c r="I1271" s="175" t="str">
        <f t="shared" si="305"/>
        <v/>
      </c>
      <c r="J1271" s="175" t="str">
        <f t="shared" si="306"/>
        <v/>
      </c>
      <c r="K1271" s="161">
        <f t="shared" si="307"/>
        <v>0</v>
      </c>
      <c r="L1271" s="174">
        <f t="shared" si="309"/>
        <v>0</v>
      </c>
      <c r="M1271" s="173">
        <f t="shared" si="310"/>
        <v>0</v>
      </c>
    </row>
    <row r="1272" spans="1:13" ht="21.95" hidden="1" customHeight="1">
      <c r="A1272" s="169">
        <f t="shared" si="308"/>
        <v>7</v>
      </c>
      <c r="B1272" s="170">
        <v>2220202</v>
      </c>
      <c r="C1272" s="171" t="s">
        <v>279</v>
      </c>
      <c r="D1272" s="172">
        <v>0</v>
      </c>
      <c r="E1272" s="172">
        <v>0</v>
      </c>
      <c r="F1272" s="172">
        <v>0</v>
      </c>
      <c r="G1272" s="172">
        <v>0</v>
      </c>
      <c r="H1272" s="172">
        <v>0</v>
      </c>
      <c r="I1272" s="175" t="str">
        <f t="shared" si="305"/>
        <v/>
      </c>
      <c r="J1272" s="175" t="str">
        <f t="shared" si="306"/>
        <v/>
      </c>
      <c r="K1272" s="161">
        <f t="shared" si="307"/>
        <v>0</v>
      </c>
      <c r="L1272" s="174">
        <f t="shared" si="309"/>
        <v>0</v>
      </c>
      <c r="M1272" s="173">
        <f t="shared" si="310"/>
        <v>0</v>
      </c>
    </row>
    <row r="1273" spans="1:13" ht="21.95" hidden="1" customHeight="1">
      <c r="A1273" s="169">
        <f t="shared" si="308"/>
        <v>7</v>
      </c>
      <c r="B1273" s="170">
        <v>2220203</v>
      </c>
      <c r="C1273" s="171" t="s">
        <v>256</v>
      </c>
      <c r="D1273" s="172">
        <v>0</v>
      </c>
      <c r="E1273" s="172">
        <v>0</v>
      </c>
      <c r="F1273" s="172">
        <v>0</v>
      </c>
      <c r="G1273" s="172">
        <v>0</v>
      </c>
      <c r="H1273" s="172">
        <v>0</v>
      </c>
      <c r="I1273" s="175" t="str">
        <f t="shared" si="305"/>
        <v/>
      </c>
      <c r="J1273" s="175" t="str">
        <f t="shared" si="306"/>
        <v/>
      </c>
      <c r="K1273" s="161">
        <f t="shared" si="307"/>
        <v>0</v>
      </c>
      <c r="L1273" s="174">
        <f t="shared" si="309"/>
        <v>0</v>
      </c>
      <c r="M1273" s="173">
        <f t="shared" si="310"/>
        <v>0</v>
      </c>
    </row>
    <row r="1274" spans="1:13" ht="21.95" hidden="1" customHeight="1">
      <c r="A1274" s="169">
        <f t="shared" si="308"/>
        <v>7</v>
      </c>
      <c r="B1274" s="170">
        <v>2220204</v>
      </c>
      <c r="C1274" s="171" t="s">
        <v>1231</v>
      </c>
      <c r="D1274" s="172">
        <v>0</v>
      </c>
      <c r="E1274" s="172">
        <v>0</v>
      </c>
      <c r="F1274" s="172">
        <v>0</v>
      </c>
      <c r="G1274" s="172">
        <v>0</v>
      </c>
      <c r="H1274" s="172">
        <v>0</v>
      </c>
      <c r="I1274" s="175" t="str">
        <f t="shared" si="305"/>
        <v/>
      </c>
      <c r="J1274" s="175" t="str">
        <f t="shared" si="306"/>
        <v/>
      </c>
      <c r="K1274" s="161">
        <f t="shared" si="307"/>
        <v>0</v>
      </c>
      <c r="L1274" s="174">
        <f t="shared" si="309"/>
        <v>0</v>
      </c>
      <c r="M1274" s="173">
        <f t="shared" si="310"/>
        <v>0</v>
      </c>
    </row>
    <row r="1275" spans="1:13" ht="21.95" hidden="1" customHeight="1">
      <c r="A1275" s="169">
        <f t="shared" si="308"/>
        <v>7</v>
      </c>
      <c r="B1275" s="170">
        <v>2220205</v>
      </c>
      <c r="C1275" s="171" t="s">
        <v>1232</v>
      </c>
      <c r="D1275" s="172">
        <v>0</v>
      </c>
      <c r="E1275" s="172">
        <v>0</v>
      </c>
      <c r="F1275" s="172">
        <v>0</v>
      </c>
      <c r="G1275" s="172">
        <v>0</v>
      </c>
      <c r="H1275" s="172">
        <v>0</v>
      </c>
      <c r="I1275" s="175" t="str">
        <f t="shared" si="305"/>
        <v/>
      </c>
      <c r="J1275" s="175" t="str">
        <f t="shared" si="306"/>
        <v/>
      </c>
      <c r="K1275" s="161">
        <f t="shared" si="307"/>
        <v>0</v>
      </c>
      <c r="L1275" s="174">
        <f t="shared" si="309"/>
        <v>0</v>
      </c>
      <c r="M1275" s="173">
        <f t="shared" si="310"/>
        <v>0</v>
      </c>
    </row>
    <row r="1276" spans="1:13" ht="21.95" hidden="1" customHeight="1">
      <c r="A1276" s="169">
        <f t="shared" si="308"/>
        <v>7</v>
      </c>
      <c r="B1276" s="170">
        <v>2220206</v>
      </c>
      <c r="C1276" s="171" t="s">
        <v>1233</v>
      </c>
      <c r="D1276" s="172">
        <v>0</v>
      </c>
      <c r="E1276" s="172">
        <v>0</v>
      </c>
      <c r="F1276" s="172">
        <v>0</v>
      </c>
      <c r="G1276" s="172">
        <v>0</v>
      </c>
      <c r="H1276" s="172">
        <v>0</v>
      </c>
      <c r="I1276" s="175" t="str">
        <f t="shared" si="305"/>
        <v/>
      </c>
      <c r="J1276" s="175" t="str">
        <f t="shared" si="306"/>
        <v/>
      </c>
      <c r="K1276" s="161">
        <f t="shared" si="307"/>
        <v>0</v>
      </c>
      <c r="L1276" s="174">
        <f t="shared" si="309"/>
        <v>0</v>
      </c>
      <c r="M1276" s="173">
        <f t="shared" si="310"/>
        <v>0</v>
      </c>
    </row>
    <row r="1277" spans="1:13" ht="21.95" hidden="1" customHeight="1">
      <c r="A1277" s="169">
        <f t="shared" si="308"/>
        <v>7</v>
      </c>
      <c r="B1277" s="170">
        <v>2220207</v>
      </c>
      <c r="C1277" s="171" t="s">
        <v>1234</v>
      </c>
      <c r="D1277" s="172">
        <v>0</v>
      </c>
      <c r="E1277" s="172">
        <v>0</v>
      </c>
      <c r="F1277" s="172">
        <v>0</v>
      </c>
      <c r="G1277" s="172">
        <v>0</v>
      </c>
      <c r="H1277" s="172">
        <v>0</v>
      </c>
      <c r="I1277" s="175" t="str">
        <f t="shared" si="305"/>
        <v/>
      </c>
      <c r="J1277" s="175" t="str">
        <f t="shared" si="306"/>
        <v/>
      </c>
      <c r="K1277" s="161">
        <f t="shared" si="307"/>
        <v>0</v>
      </c>
      <c r="L1277" s="174">
        <f t="shared" si="309"/>
        <v>0</v>
      </c>
      <c r="M1277" s="173">
        <f t="shared" si="310"/>
        <v>0</v>
      </c>
    </row>
    <row r="1278" spans="1:13" ht="21.95" hidden="1" customHeight="1">
      <c r="A1278" s="169">
        <f t="shared" si="308"/>
        <v>7</v>
      </c>
      <c r="B1278" s="170">
        <v>2220209</v>
      </c>
      <c r="C1278" s="171" t="s">
        <v>1235</v>
      </c>
      <c r="D1278" s="172">
        <v>0</v>
      </c>
      <c r="E1278" s="172">
        <v>0</v>
      </c>
      <c r="F1278" s="172">
        <v>0</v>
      </c>
      <c r="G1278" s="172">
        <v>0</v>
      </c>
      <c r="H1278" s="172">
        <v>0</v>
      </c>
      <c r="I1278" s="175" t="str">
        <f t="shared" si="305"/>
        <v/>
      </c>
      <c r="J1278" s="175" t="str">
        <f t="shared" si="306"/>
        <v/>
      </c>
      <c r="K1278" s="161">
        <f t="shared" si="307"/>
        <v>0</v>
      </c>
      <c r="L1278" s="174">
        <f t="shared" si="309"/>
        <v>0</v>
      </c>
      <c r="M1278" s="173">
        <f t="shared" si="310"/>
        <v>0</v>
      </c>
    </row>
    <row r="1279" spans="1:13" ht="21.95" hidden="1" customHeight="1">
      <c r="A1279" s="169">
        <f t="shared" si="308"/>
        <v>7</v>
      </c>
      <c r="B1279" s="170">
        <v>2220210</v>
      </c>
      <c r="C1279" s="171" t="s">
        <v>1236</v>
      </c>
      <c r="D1279" s="172">
        <v>0</v>
      </c>
      <c r="E1279" s="172">
        <v>0</v>
      </c>
      <c r="F1279" s="172">
        <v>0</v>
      </c>
      <c r="G1279" s="172">
        <v>0</v>
      </c>
      <c r="H1279" s="172">
        <v>0</v>
      </c>
      <c r="I1279" s="175" t="str">
        <f t="shared" si="305"/>
        <v/>
      </c>
      <c r="J1279" s="175" t="str">
        <f t="shared" si="306"/>
        <v/>
      </c>
      <c r="K1279" s="161">
        <f t="shared" si="307"/>
        <v>0</v>
      </c>
      <c r="L1279" s="174">
        <f t="shared" si="309"/>
        <v>0</v>
      </c>
      <c r="M1279" s="173">
        <f t="shared" si="310"/>
        <v>0</v>
      </c>
    </row>
    <row r="1280" spans="1:13" ht="21.95" hidden="1" customHeight="1">
      <c r="A1280" s="169">
        <f t="shared" si="308"/>
        <v>7</v>
      </c>
      <c r="B1280" s="170">
        <v>2220211</v>
      </c>
      <c r="C1280" s="171" t="s">
        <v>1237</v>
      </c>
      <c r="D1280" s="172">
        <v>0</v>
      </c>
      <c r="E1280" s="172">
        <v>0</v>
      </c>
      <c r="F1280" s="172">
        <v>0</v>
      </c>
      <c r="G1280" s="172">
        <v>0</v>
      </c>
      <c r="H1280" s="172">
        <v>0</v>
      </c>
      <c r="I1280" s="175" t="str">
        <f t="shared" si="305"/>
        <v/>
      </c>
      <c r="J1280" s="175" t="str">
        <f t="shared" si="306"/>
        <v/>
      </c>
      <c r="K1280" s="161">
        <f t="shared" si="307"/>
        <v>0</v>
      </c>
      <c r="L1280" s="174">
        <f t="shared" si="309"/>
        <v>0</v>
      </c>
      <c r="M1280" s="173">
        <f t="shared" si="310"/>
        <v>0</v>
      </c>
    </row>
    <row r="1281" spans="1:13" ht="21.95" hidden="1" customHeight="1">
      <c r="A1281" s="169">
        <f t="shared" si="308"/>
        <v>7</v>
      </c>
      <c r="B1281" s="170">
        <v>2220212</v>
      </c>
      <c r="C1281" s="171" t="s">
        <v>1238</v>
      </c>
      <c r="D1281" s="172">
        <v>0</v>
      </c>
      <c r="E1281" s="172">
        <v>0</v>
      </c>
      <c r="F1281" s="172">
        <v>0</v>
      </c>
      <c r="G1281" s="172">
        <v>0</v>
      </c>
      <c r="H1281" s="172">
        <v>0</v>
      </c>
      <c r="I1281" s="175" t="str">
        <f t="shared" si="305"/>
        <v/>
      </c>
      <c r="J1281" s="175" t="str">
        <f t="shared" si="306"/>
        <v/>
      </c>
      <c r="K1281" s="161">
        <f t="shared" si="307"/>
        <v>0</v>
      </c>
      <c r="L1281" s="174">
        <f t="shared" si="309"/>
        <v>0</v>
      </c>
      <c r="M1281" s="173">
        <f t="shared" si="310"/>
        <v>0</v>
      </c>
    </row>
    <row r="1282" spans="1:13" ht="21.95" hidden="1" customHeight="1">
      <c r="A1282" s="169">
        <f t="shared" si="308"/>
        <v>7</v>
      </c>
      <c r="B1282" s="170">
        <v>2220250</v>
      </c>
      <c r="C1282" s="171" t="s">
        <v>308</v>
      </c>
      <c r="D1282" s="172">
        <v>0</v>
      </c>
      <c r="E1282" s="172">
        <v>0</v>
      </c>
      <c r="F1282" s="172">
        <v>0</v>
      </c>
      <c r="G1282" s="172">
        <v>0</v>
      </c>
      <c r="H1282" s="172">
        <v>0</v>
      </c>
      <c r="I1282" s="175" t="str">
        <f t="shared" si="305"/>
        <v/>
      </c>
      <c r="J1282" s="175" t="str">
        <f t="shared" si="306"/>
        <v/>
      </c>
      <c r="K1282" s="161">
        <f t="shared" si="307"/>
        <v>0</v>
      </c>
      <c r="L1282" s="174">
        <f t="shared" si="309"/>
        <v>0</v>
      </c>
      <c r="M1282" s="173">
        <f t="shared" si="310"/>
        <v>0</v>
      </c>
    </row>
    <row r="1283" spans="1:13" ht="21.95" hidden="1" customHeight="1">
      <c r="A1283" s="169">
        <f t="shared" si="308"/>
        <v>7</v>
      </c>
      <c r="B1283" s="170">
        <v>2220299</v>
      </c>
      <c r="C1283" s="171" t="s">
        <v>1239</v>
      </c>
      <c r="D1283" s="172">
        <v>0</v>
      </c>
      <c r="E1283" s="172">
        <v>0</v>
      </c>
      <c r="F1283" s="172">
        <v>0</v>
      </c>
      <c r="G1283" s="172">
        <v>0</v>
      </c>
      <c r="H1283" s="172">
        <v>0</v>
      </c>
      <c r="I1283" s="175" t="str">
        <f t="shared" si="305"/>
        <v/>
      </c>
      <c r="J1283" s="175" t="str">
        <f t="shared" si="306"/>
        <v/>
      </c>
      <c r="K1283" s="161">
        <f t="shared" si="307"/>
        <v>0</v>
      </c>
      <c r="L1283" s="174">
        <f t="shared" si="309"/>
        <v>0</v>
      </c>
      <c r="M1283" s="173">
        <f t="shared" si="310"/>
        <v>0</v>
      </c>
    </row>
    <row r="1284" spans="1:13" ht="21.95" hidden="1" customHeight="1">
      <c r="A1284" s="169">
        <f t="shared" si="308"/>
        <v>5</v>
      </c>
      <c r="B1284" s="170">
        <v>22203</v>
      </c>
      <c r="C1284" s="171" t="s">
        <v>1240</v>
      </c>
      <c r="D1284" s="172">
        <v>0</v>
      </c>
      <c r="E1284" s="172">
        <v>0</v>
      </c>
      <c r="F1284" s="172">
        <v>0</v>
      </c>
      <c r="G1284" s="172">
        <v>0</v>
      </c>
      <c r="H1284" s="172">
        <v>0</v>
      </c>
      <c r="I1284" s="175" t="str">
        <f t="shared" si="305"/>
        <v/>
      </c>
      <c r="J1284" s="175" t="str">
        <f t="shared" si="306"/>
        <v/>
      </c>
      <c r="K1284" s="161">
        <f t="shared" si="307"/>
        <v>0</v>
      </c>
      <c r="L1284" s="174">
        <f t="shared" si="309"/>
        <v>0</v>
      </c>
      <c r="M1284" s="173">
        <f t="shared" si="310"/>
        <v>0</v>
      </c>
    </row>
    <row r="1285" spans="1:13" ht="21.95" hidden="1" customHeight="1">
      <c r="A1285" s="169">
        <f t="shared" si="308"/>
        <v>7</v>
      </c>
      <c r="B1285" s="170">
        <v>2220301</v>
      </c>
      <c r="C1285" s="171" t="s">
        <v>1241</v>
      </c>
      <c r="D1285" s="172">
        <v>0</v>
      </c>
      <c r="E1285" s="172">
        <v>0</v>
      </c>
      <c r="F1285" s="172">
        <v>0</v>
      </c>
      <c r="G1285" s="172">
        <v>0</v>
      </c>
      <c r="H1285" s="172">
        <v>0</v>
      </c>
      <c r="I1285" s="175" t="str">
        <f t="shared" si="305"/>
        <v/>
      </c>
      <c r="J1285" s="175" t="str">
        <f t="shared" si="306"/>
        <v/>
      </c>
      <c r="K1285" s="161">
        <f t="shared" si="307"/>
        <v>0</v>
      </c>
      <c r="L1285" s="174">
        <f t="shared" si="309"/>
        <v>0</v>
      </c>
      <c r="M1285" s="173">
        <f t="shared" si="310"/>
        <v>0</v>
      </c>
    </row>
    <row r="1286" spans="1:13" ht="21.95" hidden="1" customHeight="1">
      <c r="A1286" s="169">
        <f t="shared" si="308"/>
        <v>7</v>
      </c>
      <c r="B1286" s="170">
        <v>2220303</v>
      </c>
      <c r="C1286" s="171" t="s">
        <v>1242</v>
      </c>
      <c r="D1286" s="172">
        <v>0</v>
      </c>
      <c r="E1286" s="172">
        <v>0</v>
      </c>
      <c r="F1286" s="172">
        <v>0</v>
      </c>
      <c r="G1286" s="172">
        <v>0</v>
      </c>
      <c r="H1286" s="172">
        <v>0</v>
      </c>
      <c r="I1286" s="175" t="str">
        <f t="shared" ref="I1286:I1350" si="315">IFERROR(E1286/D1286,"")</f>
        <v/>
      </c>
      <c r="J1286" s="175" t="str">
        <f t="shared" ref="J1286:J1350" si="316">IFERROR(E1286/H1286,"")</f>
        <v/>
      </c>
      <c r="K1286" s="161">
        <f t="shared" ref="K1286:K1349" si="317">D1286+E1286+F1286+G1286</f>
        <v>0</v>
      </c>
      <c r="L1286" s="174">
        <f t="shared" si="309"/>
        <v>0</v>
      </c>
      <c r="M1286" s="173">
        <f t="shared" si="310"/>
        <v>0</v>
      </c>
    </row>
    <row r="1287" spans="1:13" ht="21.95" hidden="1" customHeight="1">
      <c r="A1287" s="169">
        <f t="shared" ref="A1287:A1350" si="318">LEN(B1287)</f>
        <v>7</v>
      </c>
      <c r="B1287" s="170">
        <v>2220304</v>
      </c>
      <c r="C1287" s="171" t="s">
        <v>1243</v>
      </c>
      <c r="D1287" s="172">
        <v>0</v>
      </c>
      <c r="E1287" s="172">
        <v>0</v>
      </c>
      <c r="F1287" s="172">
        <v>0</v>
      </c>
      <c r="G1287" s="172">
        <v>0</v>
      </c>
      <c r="H1287" s="172">
        <v>0</v>
      </c>
      <c r="I1287" s="175" t="str">
        <f t="shared" si="315"/>
        <v/>
      </c>
      <c r="J1287" s="175" t="str">
        <f t="shared" si="316"/>
        <v/>
      </c>
      <c r="K1287" s="161">
        <f t="shared" si="317"/>
        <v>0</v>
      </c>
      <c r="L1287" s="174">
        <f t="shared" ref="L1287:L1350" si="319">D1287+E1287+F1287+G1287+H1287</f>
        <v>0</v>
      </c>
      <c r="M1287" s="173">
        <f t="shared" ref="M1287:M1350" si="320">D1287+E1287+H1287</f>
        <v>0</v>
      </c>
    </row>
    <row r="1288" spans="1:13" ht="21.95" hidden="1" customHeight="1">
      <c r="A1288" s="169">
        <f t="shared" si="318"/>
        <v>7</v>
      </c>
      <c r="B1288" s="170">
        <v>2220399</v>
      </c>
      <c r="C1288" s="171" t="s">
        <v>1244</v>
      </c>
      <c r="D1288" s="172">
        <v>0</v>
      </c>
      <c r="E1288" s="172">
        <v>0</v>
      </c>
      <c r="F1288" s="172">
        <v>0</v>
      </c>
      <c r="G1288" s="172">
        <v>0</v>
      </c>
      <c r="H1288" s="172">
        <v>0</v>
      </c>
      <c r="I1288" s="175" t="str">
        <f t="shared" si="315"/>
        <v/>
      </c>
      <c r="J1288" s="175" t="str">
        <f t="shared" si="316"/>
        <v/>
      </c>
      <c r="K1288" s="161">
        <f t="shared" si="317"/>
        <v>0</v>
      </c>
      <c r="L1288" s="174">
        <f t="shared" si="319"/>
        <v>0</v>
      </c>
      <c r="M1288" s="173">
        <f t="shared" si="320"/>
        <v>0</v>
      </c>
    </row>
    <row r="1289" spans="1:13" ht="18" customHeight="1">
      <c r="A1289" s="169">
        <f t="shared" si="318"/>
        <v>5</v>
      </c>
      <c r="B1289" s="170">
        <v>22204</v>
      </c>
      <c r="C1289" s="171" t="s">
        <v>1245</v>
      </c>
      <c r="D1289" s="172">
        <v>200</v>
      </c>
      <c r="E1289" s="172">
        <v>1280</v>
      </c>
      <c r="F1289" s="172">
        <v>1280</v>
      </c>
      <c r="G1289" s="172">
        <v>0</v>
      </c>
      <c r="H1289" s="172">
        <v>0</v>
      </c>
      <c r="I1289" s="51">
        <f>IFERROR(E1289/D1289,"")*100</f>
        <v>640</v>
      </c>
      <c r="J1289" s="51"/>
      <c r="K1289" s="161">
        <f t="shared" si="317"/>
        <v>2760</v>
      </c>
      <c r="L1289" s="174">
        <f t="shared" si="319"/>
        <v>2760</v>
      </c>
      <c r="M1289" s="173">
        <f t="shared" si="320"/>
        <v>1480</v>
      </c>
    </row>
    <row r="1290" spans="1:13" ht="18" hidden="1" customHeight="1">
      <c r="A1290" s="169">
        <f t="shared" si="318"/>
        <v>7</v>
      </c>
      <c r="B1290" s="170">
        <v>2220401</v>
      </c>
      <c r="C1290" s="171" t="s">
        <v>1246</v>
      </c>
      <c r="D1290" s="172">
        <v>200</v>
      </c>
      <c r="E1290" s="172">
        <v>0</v>
      </c>
      <c r="F1290" s="172">
        <v>0</v>
      </c>
      <c r="G1290" s="172">
        <v>0</v>
      </c>
      <c r="H1290" s="172">
        <v>0</v>
      </c>
      <c r="I1290" s="31">
        <f t="shared" si="315"/>
        <v>0</v>
      </c>
      <c r="J1290" s="31" t="str">
        <f t="shared" si="316"/>
        <v/>
      </c>
      <c r="K1290" s="161">
        <f t="shared" si="317"/>
        <v>200</v>
      </c>
      <c r="L1290" s="174">
        <f t="shared" si="319"/>
        <v>200</v>
      </c>
      <c r="M1290" s="173">
        <f t="shared" si="320"/>
        <v>200</v>
      </c>
    </row>
    <row r="1291" spans="1:13" ht="21.95" hidden="1" customHeight="1">
      <c r="A1291" s="169">
        <f t="shared" si="318"/>
        <v>7</v>
      </c>
      <c r="B1291" s="170">
        <v>2220402</v>
      </c>
      <c r="C1291" s="171" t="s">
        <v>1247</v>
      </c>
      <c r="D1291" s="172">
        <v>0</v>
      </c>
      <c r="E1291" s="172">
        <v>0</v>
      </c>
      <c r="F1291" s="172">
        <v>0</v>
      </c>
      <c r="G1291" s="172">
        <v>0</v>
      </c>
      <c r="H1291" s="172">
        <v>0</v>
      </c>
      <c r="I1291" s="175" t="str">
        <f t="shared" si="315"/>
        <v/>
      </c>
      <c r="J1291" s="175" t="str">
        <f t="shared" si="316"/>
        <v/>
      </c>
      <c r="K1291" s="161">
        <f t="shared" si="317"/>
        <v>0</v>
      </c>
      <c r="L1291" s="174">
        <f t="shared" si="319"/>
        <v>0</v>
      </c>
      <c r="M1291" s="173">
        <f t="shared" si="320"/>
        <v>0</v>
      </c>
    </row>
    <row r="1292" spans="1:13" ht="21.95" customHeight="1">
      <c r="A1292" s="169">
        <f t="shared" si="318"/>
        <v>7</v>
      </c>
      <c r="B1292" s="170">
        <v>2220403</v>
      </c>
      <c r="C1292" s="171" t="s">
        <v>1248</v>
      </c>
      <c r="D1292" s="172">
        <v>0</v>
      </c>
      <c r="E1292" s="172">
        <v>1280</v>
      </c>
      <c r="F1292" s="172">
        <v>1280</v>
      </c>
      <c r="G1292" s="172">
        <v>0</v>
      </c>
      <c r="H1292" s="172">
        <v>0</v>
      </c>
      <c r="I1292" s="51"/>
      <c r="J1292" s="51"/>
      <c r="K1292" s="161">
        <f t="shared" si="317"/>
        <v>2560</v>
      </c>
      <c r="L1292" s="174">
        <f t="shared" si="319"/>
        <v>2560</v>
      </c>
      <c r="M1292" s="173">
        <f t="shared" si="320"/>
        <v>1280</v>
      </c>
    </row>
    <row r="1293" spans="1:13" ht="21.95" hidden="1" customHeight="1">
      <c r="A1293" s="169">
        <f t="shared" si="318"/>
        <v>7</v>
      </c>
      <c r="B1293" s="170">
        <v>2220404</v>
      </c>
      <c r="C1293" s="171" t="s">
        <v>1249</v>
      </c>
      <c r="D1293" s="172">
        <v>0</v>
      </c>
      <c r="E1293" s="172">
        <v>0</v>
      </c>
      <c r="F1293" s="172">
        <v>0</v>
      </c>
      <c r="G1293" s="172">
        <v>0</v>
      </c>
      <c r="H1293" s="172">
        <v>0</v>
      </c>
      <c r="I1293" s="175" t="str">
        <f t="shared" si="315"/>
        <v/>
      </c>
      <c r="J1293" s="175" t="str">
        <f t="shared" si="316"/>
        <v/>
      </c>
      <c r="K1293" s="161">
        <f t="shared" si="317"/>
        <v>0</v>
      </c>
      <c r="L1293" s="174">
        <f t="shared" si="319"/>
        <v>0</v>
      </c>
      <c r="M1293" s="173">
        <f t="shared" si="320"/>
        <v>0</v>
      </c>
    </row>
    <row r="1294" spans="1:13" ht="21.95" hidden="1" customHeight="1">
      <c r="A1294" s="169">
        <f t="shared" si="318"/>
        <v>7</v>
      </c>
      <c r="B1294" s="170">
        <v>2220499</v>
      </c>
      <c r="C1294" s="171" t="s">
        <v>1250</v>
      </c>
      <c r="D1294" s="172">
        <v>0</v>
      </c>
      <c r="E1294" s="172">
        <v>0</v>
      </c>
      <c r="F1294" s="172">
        <v>0</v>
      </c>
      <c r="G1294" s="172">
        <v>0</v>
      </c>
      <c r="H1294" s="172">
        <v>0</v>
      </c>
      <c r="I1294" s="175" t="str">
        <f t="shared" si="315"/>
        <v/>
      </c>
      <c r="J1294" s="175" t="str">
        <f t="shared" si="316"/>
        <v/>
      </c>
      <c r="K1294" s="161">
        <f t="shared" si="317"/>
        <v>0</v>
      </c>
      <c r="L1294" s="174">
        <f t="shared" si="319"/>
        <v>0</v>
      </c>
      <c r="M1294" s="173">
        <f t="shared" si="320"/>
        <v>0</v>
      </c>
    </row>
    <row r="1295" spans="1:13" ht="21.95" customHeight="1">
      <c r="A1295" s="169">
        <f t="shared" si="318"/>
        <v>5</v>
      </c>
      <c r="B1295" s="170">
        <v>22205</v>
      </c>
      <c r="C1295" s="171" t="s">
        <v>1251</v>
      </c>
      <c r="D1295" s="172">
        <v>0</v>
      </c>
      <c r="E1295" s="172">
        <v>96</v>
      </c>
      <c r="F1295" s="172">
        <v>96</v>
      </c>
      <c r="G1295" s="172">
        <v>0</v>
      </c>
      <c r="H1295" s="172">
        <v>0</v>
      </c>
      <c r="I1295" s="51"/>
      <c r="J1295" s="51"/>
      <c r="K1295" s="161">
        <f t="shared" si="317"/>
        <v>192</v>
      </c>
      <c r="L1295" s="174">
        <f t="shared" si="319"/>
        <v>192</v>
      </c>
      <c r="M1295" s="173">
        <f t="shared" si="320"/>
        <v>96</v>
      </c>
    </row>
    <row r="1296" spans="1:13" ht="21.95" hidden="1" customHeight="1">
      <c r="A1296" s="169">
        <f t="shared" si="318"/>
        <v>7</v>
      </c>
      <c r="B1296" s="170">
        <v>2220501</v>
      </c>
      <c r="C1296" s="171" t="s">
        <v>1252</v>
      </c>
      <c r="D1296" s="172">
        <v>0</v>
      </c>
      <c r="E1296" s="172">
        <v>0</v>
      </c>
      <c r="F1296" s="172">
        <v>0</v>
      </c>
      <c r="G1296" s="172">
        <v>0</v>
      </c>
      <c r="H1296" s="172">
        <v>0</v>
      </c>
      <c r="I1296" s="175" t="str">
        <f t="shared" si="315"/>
        <v/>
      </c>
      <c r="J1296" s="175" t="str">
        <f t="shared" si="316"/>
        <v/>
      </c>
      <c r="K1296" s="161">
        <f t="shared" si="317"/>
        <v>0</v>
      </c>
      <c r="L1296" s="174">
        <f t="shared" si="319"/>
        <v>0</v>
      </c>
      <c r="M1296" s="173">
        <f t="shared" si="320"/>
        <v>0</v>
      </c>
    </row>
    <row r="1297" spans="1:13" ht="21.95" hidden="1" customHeight="1">
      <c r="A1297" s="169">
        <f t="shared" si="318"/>
        <v>7</v>
      </c>
      <c r="B1297" s="170">
        <v>2220502</v>
      </c>
      <c r="C1297" s="171" t="s">
        <v>1253</v>
      </c>
      <c r="D1297" s="172">
        <v>0</v>
      </c>
      <c r="E1297" s="172">
        <v>0</v>
      </c>
      <c r="F1297" s="172">
        <v>0</v>
      </c>
      <c r="G1297" s="172">
        <v>0</v>
      </c>
      <c r="H1297" s="172">
        <v>0</v>
      </c>
      <c r="I1297" s="175" t="str">
        <f t="shared" si="315"/>
        <v/>
      </c>
      <c r="J1297" s="175" t="str">
        <f t="shared" si="316"/>
        <v/>
      </c>
      <c r="K1297" s="161">
        <f t="shared" si="317"/>
        <v>0</v>
      </c>
      <c r="L1297" s="174">
        <f t="shared" si="319"/>
        <v>0</v>
      </c>
      <c r="M1297" s="173">
        <f t="shared" si="320"/>
        <v>0</v>
      </c>
    </row>
    <row r="1298" spans="1:13" ht="21.95" hidden="1" customHeight="1">
      <c r="A1298" s="169">
        <f t="shared" si="318"/>
        <v>7</v>
      </c>
      <c r="B1298" s="170">
        <v>2220503</v>
      </c>
      <c r="C1298" s="171" t="s">
        <v>1254</v>
      </c>
      <c r="D1298" s="172">
        <v>0</v>
      </c>
      <c r="E1298" s="172">
        <v>0</v>
      </c>
      <c r="F1298" s="172">
        <v>0</v>
      </c>
      <c r="G1298" s="172">
        <v>0</v>
      </c>
      <c r="H1298" s="172">
        <v>0</v>
      </c>
      <c r="I1298" s="175" t="str">
        <f t="shared" si="315"/>
        <v/>
      </c>
      <c r="J1298" s="175" t="str">
        <f t="shared" si="316"/>
        <v/>
      </c>
      <c r="K1298" s="161">
        <f t="shared" si="317"/>
        <v>0</v>
      </c>
      <c r="L1298" s="174">
        <f t="shared" si="319"/>
        <v>0</v>
      </c>
      <c r="M1298" s="173">
        <f t="shared" si="320"/>
        <v>0</v>
      </c>
    </row>
    <row r="1299" spans="1:13" ht="21.95" hidden="1" customHeight="1">
      <c r="A1299" s="169">
        <f t="shared" si="318"/>
        <v>7</v>
      </c>
      <c r="B1299" s="170">
        <v>2220504</v>
      </c>
      <c r="C1299" s="171" t="s">
        <v>1255</v>
      </c>
      <c r="D1299" s="172">
        <v>0</v>
      </c>
      <c r="E1299" s="172">
        <v>0</v>
      </c>
      <c r="F1299" s="172">
        <v>0</v>
      </c>
      <c r="G1299" s="172">
        <v>0</v>
      </c>
      <c r="H1299" s="172">
        <v>0</v>
      </c>
      <c r="I1299" s="175" t="str">
        <f t="shared" si="315"/>
        <v/>
      </c>
      <c r="J1299" s="175" t="str">
        <f t="shared" si="316"/>
        <v/>
      </c>
      <c r="K1299" s="161">
        <f t="shared" si="317"/>
        <v>0</v>
      </c>
      <c r="L1299" s="174">
        <f t="shared" si="319"/>
        <v>0</v>
      </c>
      <c r="M1299" s="173">
        <f t="shared" si="320"/>
        <v>0</v>
      </c>
    </row>
    <row r="1300" spans="1:13" ht="21.95" hidden="1" customHeight="1">
      <c r="A1300" s="169">
        <f t="shared" si="318"/>
        <v>7</v>
      </c>
      <c r="B1300" s="170">
        <v>2220505</v>
      </c>
      <c r="C1300" s="171" t="s">
        <v>1256</v>
      </c>
      <c r="D1300" s="172">
        <v>0</v>
      </c>
      <c r="E1300" s="172">
        <v>0</v>
      </c>
      <c r="F1300" s="172">
        <v>0</v>
      </c>
      <c r="G1300" s="172">
        <v>0</v>
      </c>
      <c r="H1300" s="172">
        <v>0</v>
      </c>
      <c r="I1300" s="175" t="str">
        <f t="shared" si="315"/>
        <v/>
      </c>
      <c r="J1300" s="175" t="str">
        <f t="shared" si="316"/>
        <v/>
      </c>
      <c r="K1300" s="161">
        <f t="shared" si="317"/>
        <v>0</v>
      </c>
      <c r="L1300" s="174">
        <f t="shared" si="319"/>
        <v>0</v>
      </c>
      <c r="M1300" s="173">
        <f t="shared" si="320"/>
        <v>0</v>
      </c>
    </row>
    <row r="1301" spans="1:13" ht="21.95" hidden="1" customHeight="1">
      <c r="A1301" s="169">
        <f t="shared" si="318"/>
        <v>7</v>
      </c>
      <c r="B1301" s="170">
        <v>2220506</v>
      </c>
      <c r="C1301" s="171" t="s">
        <v>1257</v>
      </c>
      <c r="D1301" s="172">
        <v>0</v>
      </c>
      <c r="E1301" s="172">
        <v>0</v>
      </c>
      <c r="F1301" s="172">
        <v>0</v>
      </c>
      <c r="G1301" s="172">
        <v>0</v>
      </c>
      <c r="H1301" s="172">
        <v>0</v>
      </c>
      <c r="I1301" s="175" t="str">
        <f t="shared" si="315"/>
        <v/>
      </c>
      <c r="J1301" s="175" t="str">
        <f t="shared" si="316"/>
        <v/>
      </c>
      <c r="K1301" s="161">
        <f t="shared" si="317"/>
        <v>0</v>
      </c>
      <c r="L1301" s="174">
        <f t="shared" si="319"/>
        <v>0</v>
      </c>
      <c r="M1301" s="173">
        <f t="shared" si="320"/>
        <v>0</v>
      </c>
    </row>
    <row r="1302" spans="1:13" ht="21.95" hidden="1" customHeight="1">
      <c r="A1302" s="169">
        <f t="shared" si="318"/>
        <v>7</v>
      </c>
      <c r="B1302" s="170">
        <v>2220507</v>
      </c>
      <c r="C1302" s="171" t="s">
        <v>1258</v>
      </c>
      <c r="D1302" s="172">
        <v>0</v>
      </c>
      <c r="E1302" s="172">
        <v>0</v>
      </c>
      <c r="F1302" s="172">
        <v>0</v>
      </c>
      <c r="G1302" s="172">
        <v>0</v>
      </c>
      <c r="H1302" s="172">
        <v>0</v>
      </c>
      <c r="I1302" s="175" t="str">
        <f t="shared" si="315"/>
        <v/>
      </c>
      <c r="J1302" s="175" t="str">
        <f t="shared" si="316"/>
        <v/>
      </c>
      <c r="K1302" s="161">
        <f t="shared" si="317"/>
        <v>0</v>
      </c>
      <c r="L1302" s="174">
        <f t="shared" si="319"/>
        <v>0</v>
      </c>
      <c r="M1302" s="173">
        <f t="shared" si="320"/>
        <v>0</v>
      </c>
    </row>
    <row r="1303" spans="1:13" ht="21.95" hidden="1" customHeight="1">
      <c r="A1303" s="169">
        <f t="shared" si="318"/>
        <v>7</v>
      </c>
      <c r="B1303" s="170">
        <v>2220508</v>
      </c>
      <c r="C1303" s="171" t="s">
        <v>1259</v>
      </c>
      <c r="D1303" s="172">
        <v>0</v>
      </c>
      <c r="E1303" s="172">
        <v>0</v>
      </c>
      <c r="F1303" s="172">
        <v>0</v>
      </c>
      <c r="G1303" s="172">
        <v>0</v>
      </c>
      <c r="H1303" s="172">
        <v>0</v>
      </c>
      <c r="I1303" s="175" t="str">
        <f t="shared" si="315"/>
        <v/>
      </c>
      <c r="J1303" s="175" t="str">
        <f t="shared" si="316"/>
        <v/>
      </c>
      <c r="K1303" s="161">
        <f t="shared" si="317"/>
        <v>0</v>
      </c>
      <c r="L1303" s="174">
        <f t="shared" si="319"/>
        <v>0</v>
      </c>
      <c r="M1303" s="173">
        <f t="shared" si="320"/>
        <v>0</v>
      </c>
    </row>
    <row r="1304" spans="1:13" ht="21.95" hidden="1" customHeight="1">
      <c r="A1304" s="169">
        <f t="shared" si="318"/>
        <v>7</v>
      </c>
      <c r="B1304" s="170">
        <v>2220509</v>
      </c>
      <c r="C1304" s="171" t="s">
        <v>1260</v>
      </c>
      <c r="D1304" s="172">
        <v>0</v>
      </c>
      <c r="E1304" s="172">
        <v>0</v>
      </c>
      <c r="F1304" s="172">
        <v>0</v>
      </c>
      <c r="G1304" s="172">
        <v>0</v>
      </c>
      <c r="H1304" s="172">
        <v>0</v>
      </c>
      <c r="I1304" s="175" t="str">
        <f t="shared" si="315"/>
        <v/>
      </c>
      <c r="J1304" s="175" t="str">
        <f t="shared" si="316"/>
        <v/>
      </c>
      <c r="K1304" s="161">
        <f t="shared" si="317"/>
        <v>0</v>
      </c>
      <c r="L1304" s="174">
        <f t="shared" si="319"/>
        <v>0</v>
      </c>
      <c r="M1304" s="173">
        <f t="shared" si="320"/>
        <v>0</v>
      </c>
    </row>
    <row r="1305" spans="1:13" ht="21.95" hidden="1" customHeight="1">
      <c r="A1305" s="169">
        <f t="shared" si="318"/>
        <v>7</v>
      </c>
      <c r="B1305" s="170">
        <v>2220510</v>
      </c>
      <c r="C1305" s="171" t="s">
        <v>1261</v>
      </c>
      <c r="D1305" s="172">
        <v>0</v>
      </c>
      <c r="E1305" s="172">
        <v>0</v>
      </c>
      <c r="F1305" s="172">
        <v>0</v>
      </c>
      <c r="G1305" s="172">
        <v>0</v>
      </c>
      <c r="H1305" s="172">
        <v>0</v>
      </c>
      <c r="I1305" s="175" t="str">
        <f t="shared" si="315"/>
        <v/>
      </c>
      <c r="J1305" s="175" t="str">
        <f t="shared" si="316"/>
        <v/>
      </c>
      <c r="K1305" s="161">
        <f t="shared" si="317"/>
        <v>0</v>
      </c>
      <c r="L1305" s="174">
        <f t="shared" si="319"/>
        <v>0</v>
      </c>
      <c r="M1305" s="173">
        <f t="shared" si="320"/>
        <v>0</v>
      </c>
    </row>
    <row r="1306" spans="1:13" ht="21.95" customHeight="1">
      <c r="A1306" s="169">
        <f t="shared" si="318"/>
        <v>7</v>
      </c>
      <c r="B1306" s="170">
        <v>2220599</v>
      </c>
      <c r="C1306" s="171" t="s">
        <v>1262</v>
      </c>
      <c r="D1306" s="172">
        <v>0</v>
      </c>
      <c r="E1306" s="172">
        <v>96</v>
      </c>
      <c r="F1306" s="172">
        <v>96</v>
      </c>
      <c r="G1306" s="172">
        <v>0</v>
      </c>
      <c r="H1306" s="172">
        <v>0</v>
      </c>
      <c r="I1306" s="51"/>
      <c r="J1306" s="51"/>
      <c r="K1306" s="161">
        <f t="shared" si="317"/>
        <v>192</v>
      </c>
      <c r="L1306" s="174">
        <f t="shared" si="319"/>
        <v>192</v>
      </c>
      <c r="M1306" s="173">
        <f t="shared" si="320"/>
        <v>96</v>
      </c>
    </row>
    <row r="1307" spans="1:13" ht="18" customHeight="1">
      <c r="A1307" s="169">
        <f t="shared" si="318"/>
        <v>3</v>
      </c>
      <c r="B1307" s="170">
        <v>224</v>
      </c>
      <c r="C1307" s="171" t="s">
        <v>1263</v>
      </c>
      <c r="D1307" s="172">
        <v>2632</v>
      </c>
      <c r="E1307" s="172">
        <v>13059</v>
      </c>
      <c r="F1307" s="172">
        <v>11464.305920999999</v>
      </c>
      <c r="G1307" s="172">
        <v>1594.6940790000001</v>
      </c>
      <c r="H1307" s="172">
        <v>3002.38</v>
      </c>
      <c r="I1307" s="51">
        <f t="shared" ref="I1307:I1309" si="321">IFERROR(E1307/D1307,"")*100</f>
        <v>496.162613981763</v>
      </c>
      <c r="J1307" s="51">
        <f t="shared" ref="J1307:J1309" si="322">IFERROR(E1307/H1307,"")*100</f>
        <v>434.954935750971</v>
      </c>
      <c r="K1307" s="161">
        <f t="shared" si="317"/>
        <v>28750</v>
      </c>
      <c r="L1307" s="174">
        <f t="shared" si="319"/>
        <v>31752.38</v>
      </c>
      <c r="M1307" s="173">
        <f t="shared" si="320"/>
        <v>18693.38</v>
      </c>
    </row>
    <row r="1308" spans="1:13" ht="18" customHeight="1">
      <c r="A1308" s="169">
        <f t="shared" si="318"/>
        <v>5</v>
      </c>
      <c r="B1308" s="170">
        <v>22401</v>
      </c>
      <c r="C1308" s="171" t="s">
        <v>1264</v>
      </c>
      <c r="D1308" s="172">
        <v>1983</v>
      </c>
      <c r="E1308" s="172">
        <v>1374</v>
      </c>
      <c r="F1308" s="172">
        <v>649.98713499999997</v>
      </c>
      <c r="G1308" s="172">
        <v>724.01286500000003</v>
      </c>
      <c r="H1308" s="172">
        <v>1207.6600000000001</v>
      </c>
      <c r="I1308" s="51">
        <f t="shared" si="321"/>
        <v>69.288956127080198</v>
      </c>
      <c r="J1308" s="51">
        <f t="shared" si="322"/>
        <v>113.77374426577001</v>
      </c>
      <c r="K1308" s="161">
        <f t="shared" si="317"/>
        <v>4731</v>
      </c>
      <c r="L1308" s="174">
        <f t="shared" si="319"/>
        <v>5938.66</v>
      </c>
      <c r="M1308" s="173">
        <f t="shared" si="320"/>
        <v>4564.66</v>
      </c>
    </row>
    <row r="1309" spans="1:13" ht="18" customHeight="1">
      <c r="A1309" s="169">
        <f t="shared" si="318"/>
        <v>7</v>
      </c>
      <c r="B1309" s="170">
        <v>2240101</v>
      </c>
      <c r="C1309" s="171" t="s">
        <v>254</v>
      </c>
      <c r="D1309" s="172">
        <v>590</v>
      </c>
      <c r="E1309" s="172">
        <v>349</v>
      </c>
      <c r="F1309" s="172">
        <v>349</v>
      </c>
      <c r="G1309" s="172">
        <v>0</v>
      </c>
      <c r="H1309" s="172">
        <v>179.29</v>
      </c>
      <c r="I1309" s="51">
        <f t="shared" si="321"/>
        <v>59.152542372881399</v>
      </c>
      <c r="J1309" s="51">
        <f t="shared" si="322"/>
        <v>194.656701433432</v>
      </c>
      <c r="K1309" s="161">
        <f t="shared" si="317"/>
        <v>1288</v>
      </c>
      <c r="L1309" s="174">
        <f t="shared" si="319"/>
        <v>1467.29</v>
      </c>
      <c r="M1309" s="173">
        <f t="shared" si="320"/>
        <v>1118.29</v>
      </c>
    </row>
    <row r="1310" spans="1:13" ht="21.95" hidden="1" customHeight="1">
      <c r="A1310" s="169">
        <f t="shared" si="318"/>
        <v>7</v>
      </c>
      <c r="B1310" s="170">
        <v>2240102</v>
      </c>
      <c r="C1310" s="171" t="s">
        <v>279</v>
      </c>
      <c r="D1310" s="172">
        <v>0</v>
      </c>
      <c r="E1310" s="172">
        <v>0</v>
      </c>
      <c r="F1310" s="172">
        <v>0</v>
      </c>
      <c r="G1310" s="172">
        <v>0</v>
      </c>
      <c r="H1310" s="172"/>
      <c r="I1310" s="175" t="str">
        <f t="shared" si="315"/>
        <v/>
      </c>
      <c r="J1310" s="175" t="str">
        <f t="shared" si="316"/>
        <v/>
      </c>
      <c r="K1310" s="161">
        <f t="shared" si="317"/>
        <v>0</v>
      </c>
      <c r="L1310" s="174">
        <f t="shared" si="319"/>
        <v>0</v>
      </c>
      <c r="M1310" s="173">
        <f t="shared" si="320"/>
        <v>0</v>
      </c>
    </row>
    <row r="1311" spans="1:13" ht="21.95" hidden="1" customHeight="1">
      <c r="A1311" s="169">
        <f t="shared" si="318"/>
        <v>7</v>
      </c>
      <c r="B1311" s="170">
        <v>2240103</v>
      </c>
      <c r="C1311" s="171" t="s">
        <v>256</v>
      </c>
      <c r="D1311" s="172">
        <v>0</v>
      </c>
      <c r="E1311" s="172">
        <v>0</v>
      </c>
      <c r="F1311" s="172">
        <v>0</v>
      </c>
      <c r="G1311" s="172">
        <v>0</v>
      </c>
      <c r="H1311" s="172"/>
      <c r="I1311" s="175" t="str">
        <f t="shared" si="315"/>
        <v/>
      </c>
      <c r="J1311" s="175" t="str">
        <f t="shared" si="316"/>
        <v/>
      </c>
      <c r="K1311" s="161">
        <f t="shared" si="317"/>
        <v>0</v>
      </c>
      <c r="L1311" s="174">
        <f t="shared" si="319"/>
        <v>0</v>
      </c>
      <c r="M1311" s="173">
        <f t="shared" si="320"/>
        <v>0</v>
      </c>
    </row>
    <row r="1312" spans="1:13" ht="21.95" hidden="1" customHeight="1">
      <c r="A1312" s="169">
        <f t="shared" si="318"/>
        <v>7</v>
      </c>
      <c r="B1312" s="170">
        <v>2240104</v>
      </c>
      <c r="C1312" s="171" t="s">
        <v>1265</v>
      </c>
      <c r="D1312" s="172">
        <v>0</v>
      </c>
      <c r="E1312" s="172">
        <v>0</v>
      </c>
      <c r="F1312" s="172">
        <v>0</v>
      </c>
      <c r="G1312" s="172">
        <v>0</v>
      </c>
      <c r="H1312" s="172"/>
      <c r="I1312" s="175" t="str">
        <f t="shared" si="315"/>
        <v/>
      </c>
      <c r="J1312" s="175" t="str">
        <f t="shared" si="316"/>
        <v/>
      </c>
      <c r="K1312" s="161">
        <f t="shared" si="317"/>
        <v>0</v>
      </c>
      <c r="L1312" s="174">
        <f t="shared" si="319"/>
        <v>0</v>
      </c>
      <c r="M1312" s="173">
        <f t="shared" si="320"/>
        <v>0</v>
      </c>
    </row>
    <row r="1313" spans="1:13" ht="21.95" hidden="1" customHeight="1">
      <c r="A1313" s="169">
        <f t="shared" si="318"/>
        <v>7</v>
      </c>
      <c r="B1313" s="170">
        <v>2240105</v>
      </c>
      <c r="C1313" s="171" t="s">
        <v>1266</v>
      </c>
      <c r="D1313" s="172">
        <v>0</v>
      </c>
      <c r="E1313" s="172">
        <v>0</v>
      </c>
      <c r="F1313" s="172">
        <v>0</v>
      </c>
      <c r="G1313" s="172">
        <v>0</v>
      </c>
      <c r="H1313" s="172"/>
      <c r="I1313" s="175" t="str">
        <f t="shared" si="315"/>
        <v/>
      </c>
      <c r="J1313" s="175" t="str">
        <f t="shared" si="316"/>
        <v/>
      </c>
      <c r="K1313" s="161">
        <f t="shared" si="317"/>
        <v>0</v>
      </c>
      <c r="L1313" s="174">
        <f t="shared" si="319"/>
        <v>0</v>
      </c>
      <c r="M1313" s="173">
        <f t="shared" si="320"/>
        <v>0</v>
      </c>
    </row>
    <row r="1314" spans="1:13" ht="18" customHeight="1">
      <c r="A1314" s="169">
        <f t="shared" si="318"/>
        <v>7</v>
      </c>
      <c r="B1314" s="170">
        <v>2240106</v>
      </c>
      <c r="C1314" s="171" t="s">
        <v>1267</v>
      </c>
      <c r="D1314" s="172">
        <v>1130</v>
      </c>
      <c r="E1314" s="172">
        <v>695</v>
      </c>
      <c r="F1314" s="172">
        <v>0</v>
      </c>
      <c r="G1314" s="172">
        <v>695.49846500000001</v>
      </c>
      <c r="H1314" s="172">
        <v>896.61</v>
      </c>
      <c r="I1314" s="51">
        <f>IFERROR(E1314/D1314,"")*100</f>
        <v>61.504424778761098</v>
      </c>
      <c r="J1314" s="51">
        <f>IFERROR(E1314/H1314,"")*100</f>
        <v>77.514192346728194</v>
      </c>
      <c r="K1314" s="161">
        <f t="shared" si="317"/>
        <v>2520.4984650000001</v>
      </c>
      <c r="L1314" s="174">
        <f t="shared" si="319"/>
        <v>3417.1084649999998</v>
      </c>
      <c r="M1314" s="173">
        <f t="shared" si="320"/>
        <v>2721.61</v>
      </c>
    </row>
    <row r="1315" spans="1:13" ht="21.95" hidden="1" customHeight="1">
      <c r="A1315" s="169">
        <f t="shared" si="318"/>
        <v>7</v>
      </c>
      <c r="B1315" s="170">
        <v>2240107</v>
      </c>
      <c r="C1315" s="171" t="s">
        <v>1268</v>
      </c>
      <c r="D1315" s="172">
        <v>0</v>
      </c>
      <c r="E1315" s="172">
        <v>0</v>
      </c>
      <c r="F1315" s="172">
        <v>0</v>
      </c>
      <c r="G1315" s="172">
        <v>0</v>
      </c>
      <c r="H1315" s="172"/>
      <c r="I1315" s="175" t="str">
        <f t="shared" si="315"/>
        <v/>
      </c>
      <c r="J1315" s="175" t="str">
        <f t="shared" si="316"/>
        <v/>
      </c>
      <c r="K1315" s="161">
        <f t="shared" si="317"/>
        <v>0</v>
      </c>
      <c r="L1315" s="174">
        <f t="shared" si="319"/>
        <v>0</v>
      </c>
      <c r="M1315" s="173">
        <f t="shared" si="320"/>
        <v>0</v>
      </c>
    </row>
    <row r="1316" spans="1:13" ht="18" hidden="1" customHeight="1">
      <c r="A1316" s="169">
        <f t="shared" si="318"/>
        <v>7</v>
      </c>
      <c r="B1316" s="170">
        <v>2240108</v>
      </c>
      <c r="C1316" s="171" t="s">
        <v>1269</v>
      </c>
      <c r="D1316" s="172">
        <v>0</v>
      </c>
      <c r="E1316" s="172">
        <v>0</v>
      </c>
      <c r="F1316" s="172">
        <v>0</v>
      </c>
      <c r="G1316" s="172">
        <v>0</v>
      </c>
      <c r="H1316" s="172">
        <v>18.760000000000002</v>
      </c>
      <c r="I1316" s="31" t="str">
        <f t="shared" si="315"/>
        <v/>
      </c>
      <c r="J1316" s="31">
        <f t="shared" si="316"/>
        <v>0</v>
      </c>
      <c r="K1316" s="161">
        <f t="shared" si="317"/>
        <v>0</v>
      </c>
      <c r="L1316" s="174">
        <f t="shared" si="319"/>
        <v>18.760000000000002</v>
      </c>
      <c r="M1316" s="173">
        <f t="shared" si="320"/>
        <v>18.760000000000002</v>
      </c>
    </row>
    <row r="1317" spans="1:13" ht="21.95" hidden="1" customHeight="1">
      <c r="A1317" s="169">
        <f t="shared" si="318"/>
        <v>7</v>
      </c>
      <c r="B1317" s="170">
        <v>2240109</v>
      </c>
      <c r="C1317" s="171" t="s">
        <v>1270</v>
      </c>
      <c r="D1317" s="172">
        <v>0</v>
      </c>
      <c r="E1317" s="172">
        <v>0</v>
      </c>
      <c r="F1317" s="172">
        <v>0</v>
      </c>
      <c r="G1317" s="172">
        <v>0</v>
      </c>
      <c r="H1317" s="172"/>
      <c r="I1317" s="175" t="str">
        <f t="shared" si="315"/>
        <v/>
      </c>
      <c r="J1317" s="175" t="str">
        <f t="shared" si="316"/>
        <v/>
      </c>
      <c r="K1317" s="161">
        <f t="shared" si="317"/>
        <v>0</v>
      </c>
      <c r="L1317" s="174">
        <f t="shared" si="319"/>
        <v>0</v>
      </c>
      <c r="M1317" s="173">
        <f t="shared" si="320"/>
        <v>0</v>
      </c>
    </row>
    <row r="1318" spans="1:13" ht="18" customHeight="1">
      <c r="A1318" s="169">
        <f t="shared" si="318"/>
        <v>7</v>
      </c>
      <c r="B1318" s="170">
        <v>2240150</v>
      </c>
      <c r="C1318" s="171" t="s">
        <v>263</v>
      </c>
      <c r="D1318" s="172">
        <v>263</v>
      </c>
      <c r="E1318" s="172">
        <v>330</v>
      </c>
      <c r="F1318" s="172">
        <v>301.48559999999998</v>
      </c>
      <c r="G1318" s="172">
        <v>28.514399999999998</v>
      </c>
      <c r="H1318" s="172">
        <v>103</v>
      </c>
      <c r="I1318" s="51">
        <f>IFERROR(E1318/D1318,"")*100</f>
        <v>125.475285171103</v>
      </c>
      <c r="J1318" s="51">
        <f>IFERROR(E1318/H1318,"")*100</f>
        <v>320.388349514563</v>
      </c>
      <c r="K1318" s="161">
        <f t="shared" si="317"/>
        <v>923</v>
      </c>
      <c r="L1318" s="174">
        <f t="shared" si="319"/>
        <v>1026</v>
      </c>
      <c r="M1318" s="173">
        <f t="shared" si="320"/>
        <v>696</v>
      </c>
    </row>
    <row r="1319" spans="1:13" ht="18" hidden="1" customHeight="1">
      <c r="A1319" s="169">
        <f t="shared" si="318"/>
        <v>7</v>
      </c>
      <c r="B1319" s="170">
        <v>2240199</v>
      </c>
      <c r="C1319" s="171" t="s">
        <v>1271</v>
      </c>
      <c r="D1319" s="172">
        <v>0</v>
      </c>
      <c r="E1319" s="172">
        <v>0</v>
      </c>
      <c r="F1319" s="172">
        <v>0</v>
      </c>
      <c r="G1319" s="172">
        <v>0</v>
      </c>
      <c r="H1319" s="172">
        <v>10</v>
      </c>
      <c r="I1319" s="31" t="str">
        <f t="shared" si="315"/>
        <v/>
      </c>
      <c r="J1319" s="31">
        <f t="shared" si="316"/>
        <v>0</v>
      </c>
      <c r="K1319" s="161">
        <f t="shared" si="317"/>
        <v>0</v>
      </c>
      <c r="L1319" s="174">
        <f t="shared" si="319"/>
        <v>10</v>
      </c>
      <c r="M1319" s="173">
        <f t="shared" si="320"/>
        <v>10</v>
      </c>
    </row>
    <row r="1320" spans="1:13" ht="18" customHeight="1">
      <c r="A1320" s="169">
        <f t="shared" si="318"/>
        <v>5</v>
      </c>
      <c r="B1320" s="170">
        <v>22402</v>
      </c>
      <c r="C1320" s="171" t="s">
        <v>1272</v>
      </c>
      <c r="D1320" s="172">
        <v>159</v>
      </c>
      <c r="E1320" s="172">
        <v>345</v>
      </c>
      <c r="F1320" s="172">
        <v>345</v>
      </c>
      <c r="G1320" s="172">
        <v>0</v>
      </c>
      <c r="H1320" s="172">
        <v>247.24</v>
      </c>
      <c r="I1320" s="51">
        <f>IFERROR(E1320/D1320,"")*100</f>
        <v>216.981132075472</v>
      </c>
      <c r="J1320" s="51">
        <f>IFERROR(E1320/H1320,"")*100</f>
        <v>139.540527422747</v>
      </c>
      <c r="K1320" s="161">
        <f t="shared" si="317"/>
        <v>849</v>
      </c>
      <c r="L1320" s="174">
        <f t="shared" si="319"/>
        <v>1096.24</v>
      </c>
      <c r="M1320" s="173">
        <f t="shared" si="320"/>
        <v>751.24</v>
      </c>
    </row>
    <row r="1321" spans="1:13" ht="18" hidden="1" customHeight="1">
      <c r="A1321" s="169">
        <f t="shared" si="318"/>
        <v>7</v>
      </c>
      <c r="B1321" s="170">
        <v>2240201</v>
      </c>
      <c r="C1321" s="171" t="s">
        <v>254</v>
      </c>
      <c r="D1321" s="172">
        <v>0</v>
      </c>
      <c r="E1321" s="172">
        <v>0</v>
      </c>
      <c r="F1321" s="172">
        <v>0</v>
      </c>
      <c r="G1321" s="172">
        <v>0</v>
      </c>
      <c r="H1321" s="172">
        <v>0</v>
      </c>
      <c r="I1321" s="31" t="str">
        <f t="shared" si="315"/>
        <v/>
      </c>
      <c r="J1321" s="31" t="str">
        <f t="shared" si="316"/>
        <v/>
      </c>
      <c r="K1321" s="161">
        <f t="shared" si="317"/>
        <v>0</v>
      </c>
      <c r="L1321" s="174">
        <f t="shared" si="319"/>
        <v>0</v>
      </c>
      <c r="M1321" s="173">
        <f t="shared" si="320"/>
        <v>0</v>
      </c>
    </row>
    <row r="1322" spans="1:13" ht="21.95" hidden="1" customHeight="1">
      <c r="A1322" s="169">
        <f t="shared" si="318"/>
        <v>7</v>
      </c>
      <c r="B1322" s="170">
        <v>2240202</v>
      </c>
      <c r="C1322" s="171" t="s">
        <v>279</v>
      </c>
      <c r="D1322" s="172">
        <v>0</v>
      </c>
      <c r="E1322" s="172">
        <v>0</v>
      </c>
      <c r="F1322" s="172">
        <v>0</v>
      </c>
      <c r="G1322" s="172">
        <v>0</v>
      </c>
      <c r="H1322" s="172"/>
      <c r="I1322" s="175" t="str">
        <f t="shared" si="315"/>
        <v/>
      </c>
      <c r="J1322" s="175" t="str">
        <f t="shared" si="316"/>
        <v/>
      </c>
      <c r="K1322" s="161">
        <f t="shared" si="317"/>
        <v>0</v>
      </c>
      <c r="L1322" s="174">
        <f t="shared" si="319"/>
        <v>0</v>
      </c>
      <c r="M1322" s="173">
        <f t="shared" si="320"/>
        <v>0</v>
      </c>
    </row>
    <row r="1323" spans="1:13" ht="21.95" hidden="1" customHeight="1">
      <c r="A1323" s="169">
        <f t="shared" si="318"/>
        <v>7</v>
      </c>
      <c r="B1323" s="170">
        <v>2240203</v>
      </c>
      <c r="C1323" s="171" t="s">
        <v>256</v>
      </c>
      <c r="D1323" s="172">
        <v>0</v>
      </c>
      <c r="E1323" s="172">
        <v>0</v>
      </c>
      <c r="F1323" s="172">
        <v>0</v>
      </c>
      <c r="G1323" s="172">
        <v>0</v>
      </c>
      <c r="H1323" s="172"/>
      <c r="I1323" s="175" t="str">
        <f t="shared" si="315"/>
        <v/>
      </c>
      <c r="J1323" s="175" t="str">
        <f t="shared" si="316"/>
        <v/>
      </c>
      <c r="K1323" s="161">
        <f t="shared" si="317"/>
        <v>0</v>
      </c>
      <c r="L1323" s="174">
        <f t="shared" si="319"/>
        <v>0</v>
      </c>
      <c r="M1323" s="173">
        <f t="shared" si="320"/>
        <v>0</v>
      </c>
    </row>
    <row r="1324" spans="1:13" ht="18" customHeight="1">
      <c r="A1324" s="169">
        <f t="shared" si="318"/>
        <v>7</v>
      </c>
      <c r="B1324" s="170">
        <v>2240204</v>
      </c>
      <c r="C1324" s="171" t="s">
        <v>1273</v>
      </c>
      <c r="D1324" s="172">
        <v>159</v>
      </c>
      <c r="E1324" s="172">
        <v>135</v>
      </c>
      <c r="F1324" s="172">
        <v>135</v>
      </c>
      <c r="G1324" s="172">
        <v>0</v>
      </c>
      <c r="H1324" s="172">
        <v>247.24</v>
      </c>
      <c r="I1324" s="51">
        <f t="shared" ref="I1324" si="323">IFERROR(E1324/D1324,"")*100</f>
        <v>84.905660377358501</v>
      </c>
      <c r="J1324" s="51">
        <f t="shared" ref="J1324" si="324">IFERROR(E1324/H1324,"")*100</f>
        <v>54.6028150784663</v>
      </c>
      <c r="K1324" s="161">
        <f t="shared" si="317"/>
        <v>429</v>
      </c>
      <c r="L1324" s="174">
        <f t="shared" si="319"/>
        <v>676.24</v>
      </c>
      <c r="M1324" s="173">
        <f t="shared" si="320"/>
        <v>541.24</v>
      </c>
    </row>
    <row r="1325" spans="1:13" ht="18" customHeight="1">
      <c r="A1325" s="169">
        <f t="shared" si="318"/>
        <v>7</v>
      </c>
      <c r="B1325" s="170">
        <v>2240299</v>
      </c>
      <c r="C1325" s="171" t="s">
        <v>1274</v>
      </c>
      <c r="D1325" s="172">
        <v>0</v>
      </c>
      <c r="E1325" s="172">
        <v>210</v>
      </c>
      <c r="F1325" s="172">
        <v>210</v>
      </c>
      <c r="G1325" s="172">
        <v>0</v>
      </c>
      <c r="H1325" s="172">
        <v>0</v>
      </c>
      <c r="I1325" s="51"/>
      <c r="J1325" s="51"/>
      <c r="K1325" s="161">
        <f t="shared" si="317"/>
        <v>420</v>
      </c>
      <c r="L1325" s="174">
        <f t="shared" si="319"/>
        <v>420</v>
      </c>
      <c r="M1325" s="173">
        <f t="shared" si="320"/>
        <v>210</v>
      </c>
    </row>
    <row r="1326" spans="1:13" ht="21.95" customHeight="1">
      <c r="A1326" s="169">
        <f t="shared" si="318"/>
        <v>5</v>
      </c>
      <c r="B1326" s="170">
        <v>22403</v>
      </c>
      <c r="C1326" s="171" t="s">
        <v>1275</v>
      </c>
      <c r="D1326" s="172">
        <v>0</v>
      </c>
      <c r="E1326" s="172">
        <v>852</v>
      </c>
      <c r="F1326" s="172">
        <v>700.28499999999997</v>
      </c>
      <c r="G1326" s="172">
        <v>151.715</v>
      </c>
      <c r="H1326" s="172"/>
      <c r="I1326" s="51"/>
      <c r="J1326" s="51"/>
      <c r="K1326" s="161">
        <f t="shared" si="317"/>
        <v>1704</v>
      </c>
      <c r="L1326" s="174">
        <f t="shared" si="319"/>
        <v>1704</v>
      </c>
      <c r="M1326" s="173">
        <f t="shared" si="320"/>
        <v>852</v>
      </c>
    </row>
    <row r="1327" spans="1:13" ht="21.95" hidden="1" customHeight="1">
      <c r="A1327" s="169">
        <f t="shared" si="318"/>
        <v>7</v>
      </c>
      <c r="B1327" s="170">
        <v>2240301</v>
      </c>
      <c r="C1327" s="171" t="s">
        <v>301</v>
      </c>
      <c r="D1327" s="172">
        <v>0</v>
      </c>
      <c r="E1327" s="172">
        <v>0</v>
      </c>
      <c r="F1327" s="172">
        <v>0</v>
      </c>
      <c r="G1327" s="172">
        <v>0</v>
      </c>
      <c r="H1327" s="172"/>
      <c r="I1327" s="175" t="str">
        <f t="shared" si="315"/>
        <v/>
      </c>
      <c r="J1327" s="175" t="str">
        <f t="shared" si="316"/>
        <v/>
      </c>
      <c r="K1327" s="161">
        <f t="shared" si="317"/>
        <v>0</v>
      </c>
      <c r="L1327" s="174">
        <f t="shared" si="319"/>
        <v>0</v>
      </c>
      <c r="M1327" s="173">
        <f t="shared" si="320"/>
        <v>0</v>
      </c>
    </row>
    <row r="1328" spans="1:13" ht="21.95" hidden="1" customHeight="1">
      <c r="A1328" s="169">
        <f t="shared" si="318"/>
        <v>7</v>
      </c>
      <c r="B1328" s="170">
        <v>2240302</v>
      </c>
      <c r="C1328" s="171" t="s">
        <v>279</v>
      </c>
      <c r="D1328" s="172">
        <v>0</v>
      </c>
      <c r="E1328" s="172">
        <v>0</v>
      </c>
      <c r="F1328" s="172">
        <v>0</v>
      </c>
      <c r="G1328" s="172">
        <v>0</v>
      </c>
      <c r="H1328" s="172"/>
      <c r="I1328" s="175" t="str">
        <f t="shared" si="315"/>
        <v/>
      </c>
      <c r="J1328" s="175" t="str">
        <f t="shared" si="316"/>
        <v/>
      </c>
      <c r="K1328" s="161">
        <f t="shared" si="317"/>
        <v>0</v>
      </c>
      <c r="L1328" s="174">
        <f t="shared" si="319"/>
        <v>0</v>
      </c>
      <c r="M1328" s="173">
        <f t="shared" si="320"/>
        <v>0</v>
      </c>
    </row>
    <row r="1329" spans="1:13" ht="21.95" hidden="1" customHeight="1">
      <c r="A1329" s="169">
        <f t="shared" si="318"/>
        <v>7</v>
      </c>
      <c r="B1329" s="170">
        <v>2240303</v>
      </c>
      <c r="C1329" s="171" t="s">
        <v>256</v>
      </c>
      <c r="D1329" s="172">
        <v>0</v>
      </c>
      <c r="E1329" s="172">
        <v>0</v>
      </c>
      <c r="F1329" s="172">
        <v>0</v>
      </c>
      <c r="G1329" s="172">
        <v>0</v>
      </c>
      <c r="H1329" s="172"/>
      <c r="I1329" s="175" t="str">
        <f t="shared" si="315"/>
        <v/>
      </c>
      <c r="J1329" s="175" t="str">
        <f t="shared" si="316"/>
        <v/>
      </c>
      <c r="K1329" s="161">
        <f t="shared" si="317"/>
        <v>0</v>
      </c>
      <c r="L1329" s="174">
        <f t="shared" si="319"/>
        <v>0</v>
      </c>
      <c r="M1329" s="173">
        <f t="shared" si="320"/>
        <v>0</v>
      </c>
    </row>
    <row r="1330" spans="1:13" ht="21.95" customHeight="1">
      <c r="A1330" s="169">
        <f t="shared" si="318"/>
        <v>7</v>
      </c>
      <c r="B1330" s="170">
        <v>2240304</v>
      </c>
      <c r="C1330" s="171" t="s">
        <v>1276</v>
      </c>
      <c r="D1330" s="172">
        <v>0</v>
      </c>
      <c r="E1330" s="172">
        <v>852</v>
      </c>
      <c r="F1330" s="172">
        <v>700.28499999999997</v>
      </c>
      <c r="G1330" s="172">
        <v>151.715</v>
      </c>
      <c r="H1330" s="172"/>
      <c r="I1330" s="51"/>
      <c r="J1330" s="51"/>
      <c r="K1330" s="161">
        <f t="shared" si="317"/>
        <v>1704</v>
      </c>
      <c r="L1330" s="174">
        <f t="shared" si="319"/>
        <v>1704</v>
      </c>
      <c r="M1330" s="173">
        <f t="shared" si="320"/>
        <v>852</v>
      </c>
    </row>
    <row r="1331" spans="1:13" ht="21.95" hidden="1" customHeight="1">
      <c r="A1331" s="169">
        <f t="shared" si="318"/>
        <v>7</v>
      </c>
      <c r="B1331" s="170">
        <v>2240399</v>
      </c>
      <c r="C1331" s="171" t="s">
        <v>1277</v>
      </c>
      <c r="D1331" s="172">
        <v>0</v>
      </c>
      <c r="E1331" s="172">
        <v>0</v>
      </c>
      <c r="F1331" s="172">
        <v>0</v>
      </c>
      <c r="G1331" s="172">
        <v>0</v>
      </c>
      <c r="H1331" s="172"/>
      <c r="I1331" s="175" t="str">
        <f t="shared" si="315"/>
        <v/>
      </c>
      <c r="J1331" s="175" t="str">
        <f t="shared" si="316"/>
        <v/>
      </c>
      <c r="K1331" s="161">
        <f t="shared" si="317"/>
        <v>0</v>
      </c>
      <c r="L1331" s="174">
        <f t="shared" si="319"/>
        <v>0</v>
      </c>
      <c r="M1331" s="173">
        <f t="shared" si="320"/>
        <v>0</v>
      </c>
    </row>
    <row r="1332" spans="1:13" ht="21.95" hidden="1" customHeight="1">
      <c r="A1332" s="169">
        <f t="shared" si="318"/>
        <v>5</v>
      </c>
      <c r="B1332" s="170">
        <v>22404</v>
      </c>
      <c r="C1332" s="171" t="s">
        <v>1278</v>
      </c>
      <c r="D1332" s="172">
        <v>0</v>
      </c>
      <c r="E1332" s="172">
        <v>0</v>
      </c>
      <c r="F1332" s="172">
        <v>0</v>
      </c>
      <c r="G1332" s="172">
        <v>0</v>
      </c>
      <c r="H1332" s="172"/>
      <c r="I1332" s="175" t="str">
        <f t="shared" si="315"/>
        <v/>
      </c>
      <c r="J1332" s="175" t="str">
        <f t="shared" si="316"/>
        <v/>
      </c>
      <c r="K1332" s="161">
        <f t="shared" si="317"/>
        <v>0</v>
      </c>
      <c r="L1332" s="174">
        <f t="shared" si="319"/>
        <v>0</v>
      </c>
      <c r="M1332" s="173">
        <f t="shared" si="320"/>
        <v>0</v>
      </c>
    </row>
    <row r="1333" spans="1:13" ht="21.95" hidden="1" customHeight="1">
      <c r="A1333" s="169">
        <f t="shared" si="318"/>
        <v>7</v>
      </c>
      <c r="B1333" s="170">
        <v>2240401</v>
      </c>
      <c r="C1333" s="171" t="s">
        <v>301</v>
      </c>
      <c r="D1333" s="172">
        <v>0</v>
      </c>
      <c r="E1333" s="172">
        <v>0</v>
      </c>
      <c r="F1333" s="172">
        <v>0</v>
      </c>
      <c r="G1333" s="172">
        <v>0</v>
      </c>
      <c r="H1333" s="172"/>
      <c r="I1333" s="175" t="str">
        <f t="shared" si="315"/>
        <v/>
      </c>
      <c r="J1333" s="175" t="str">
        <f t="shared" si="316"/>
        <v/>
      </c>
      <c r="K1333" s="161">
        <f t="shared" si="317"/>
        <v>0</v>
      </c>
      <c r="L1333" s="174">
        <f t="shared" si="319"/>
        <v>0</v>
      </c>
      <c r="M1333" s="173">
        <f t="shared" si="320"/>
        <v>0</v>
      </c>
    </row>
    <row r="1334" spans="1:13" ht="21.95" hidden="1" customHeight="1">
      <c r="A1334" s="169">
        <f t="shared" si="318"/>
        <v>7</v>
      </c>
      <c r="B1334" s="170">
        <v>2240402</v>
      </c>
      <c r="C1334" s="171" t="s">
        <v>279</v>
      </c>
      <c r="D1334" s="172">
        <v>0</v>
      </c>
      <c r="E1334" s="172">
        <v>0</v>
      </c>
      <c r="F1334" s="172">
        <v>0</v>
      </c>
      <c r="G1334" s="172">
        <v>0</v>
      </c>
      <c r="H1334" s="172"/>
      <c r="I1334" s="175" t="str">
        <f t="shared" si="315"/>
        <v/>
      </c>
      <c r="J1334" s="175" t="str">
        <f t="shared" si="316"/>
        <v/>
      </c>
      <c r="K1334" s="161">
        <f t="shared" si="317"/>
        <v>0</v>
      </c>
      <c r="L1334" s="174">
        <f t="shared" si="319"/>
        <v>0</v>
      </c>
      <c r="M1334" s="173">
        <f t="shared" si="320"/>
        <v>0</v>
      </c>
    </row>
    <row r="1335" spans="1:13" ht="21.95" hidden="1" customHeight="1">
      <c r="A1335" s="169">
        <f t="shared" si="318"/>
        <v>7</v>
      </c>
      <c r="B1335" s="170">
        <v>2240403</v>
      </c>
      <c r="C1335" s="171" t="s">
        <v>256</v>
      </c>
      <c r="D1335" s="172">
        <v>0</v>
      </c>
      <c r="E1335" s="172">
        <v>0</v>
      </c>
      <c r="F1335" s="172">
        <v>0</v>
      </c>
      <c r="G1335" s="172">
        <v>0</v>
      </c>
      <c r="H1335" s="172"/>
      <c r="I1335" s="175" t="str">
        <f t="shared" si="315"/>
        <v/>
      </c>
      <c r="J1335" s="175" t="str">
        <f t="shared" si="316"/>
        <v/>
      </c>
      <c r="K1335" s="161">
        <f t="shared" si="317"/>
        <v>0</v>
      </c>
      <c r="L1335" s="174">
        <f t="shared" si="319"/>
        <v>0</v>
      </c>
      <c r="M1335" s="173">
        <f t="shared" si="320"/>
        <v>0</v>
      </c>
    </row>
    <row r="1336" spans="1:13" ht="21.95" hidden="1" customHeight="1">
      <c r="A1336" s="169">
        <f t="shared" si="318"/>
        <v>7</v>
      </c>
      <c r="B1336" s="170">
        <v>2240404</v>
      </c>
      <c r="C1336" s="171" t="s">
        <v>1279</v>
      </c>
      <c r="D1336" s="172">
        <v>0</v>
      </c>
      <c r="E1336" s="172">
        <v>0</v>
      </c>
      <c r="F1336" s="172">
        <v>0</v>
      </c>
      <c r="G1336" s="172">
        <v>0</v>
      </c>
      <c r="H1336" s="172"/>
      <c r="I1336" s="175" t="str">
        <f t="shared" si="315"/>
        <v/>
      </c>
      <c r="J1336" s="175" t="str">
        <f t="shared" si="316"/>
        <v/>
      </c>
      <c r="K1336" s="161">
        <f t="shared" si="317"/>
        <v>0</v>
      </c>
      <c r="L1336" s="174">
        <f t="shared" si="319"/>
        <v>0</v>
      </c>
      <c r="M1336" s="173">
        <f t="shared" si="320"/>
        <v>0</v>
      </c>
    </row>
    <row r="1337" spans="1:13" ht="21.95" hidden="1" customHeight="1">
      <c r="A1337" s="169">
        <f t="shared" si="318"/>
        <v>7</v>
      </c>
      <c r="B1337" s="170">
        <v>2240405</v>
      </c>
      <c r="C1337" s="171" t="s">
        <v>1280</v>
      </c>
      <c r="D1337" s="172">
        <v>0</v>
      </c>
      <c r="E1337" s="172">
        <v>0</v>
      </c>
      <c r="F1337" s="172">
        <v>0</v>
      </c>
      <c r="G1337" s="172">
        <v>0</v>
      </c>
      <c r="H1337" s="172"/>
      <c r="I1337" s="175" t="str">
        <f t="shared" si="315"/>
        <v/>
      </c>
      <c r="J1337" s="175" t="str">
        <f t="shared" si="316"/>
        <v/>
      </c>
      <c r="K1337" s="161">
        <f t="shared" si="317"/>
        <v>0</v>
      </c>
      <c r="L1337" s="174">
        <f t="shared" si="319"/>
        <v>0</v>
      </c>
      <c r="M1337" s="173">
        <f t="shared" si="320"/>
        <v>0</v>
      </c>
    </row>
    <row r="1338" spans="1:13" ht="21.95" hidden="1" customHeight="1">
      <c r="A1338" s="169">
        <f t="shared" si="318"/>
        <v>7</v>
      </c>
      <c r="B1338" s="170">
        <v>2240450</v>
      </c>
      <c r="C1338" s="171" t="s">
        <v>308</v>
      </c>
      <c r="D1338" s="172">
        <v>0</v>
      </c>
      <c r="E1338" s="172">
        <v>0</v>
      </c>
      <c r="F1338" s="172">
        <v>0</v>
      </c>
      <c r="G1338" s="172">
        <v>0</v>
      </c>
      <c r="H1338" s="172"/>
      <c r="I1338" s="175" t="str">
        <f t="shared" si="315"/>
        <v/>
      </c>
      <c r="J1338" s="175" t="str">
        <f t="shared" si="316"/>
        <v/>
      </c>
      <c r="K1338" s="161">
        <f t="shared" si="317"/>
        <v>0</v>
      </c>
      <c r="L1338" s="174">
        <f t="shared" si="319"/>
        <v>0</v>
      </c>
      <c r="M1338" s="173">
        <f t="shared" si="320"/>
        <v>0</v>
      </c>
    </row>
    <row r="1339" spans="1:13" ht="21.95" hidden="1" customHeight="1">
      <c r="A1339" s="169">
        <f t="shared" si="318"/>
        <v>7</v>
      </c>
      <c r="B1339" s="170">
        <v>2240499</v>
      </c>
      <c r="C1339" s="171" t="s">
        <v>1281</v>
      </c>
      <c r="D1339" s="172">
        <v>0</v>
      </c>
      <c r="E1339" s="172">
        <v>0</v>
      </c>
      <c r="F1339" s="172">
        <v>0</v>
      </c>
      <c r="G1339" s="172">
        <v>0</v>
      </c>
      <c r="H1339" s="172"/>
      <c r="I1339" s="175" t="str">
        <f t="shared" si="315"/>
        <v/>
      </c>
      <c r="J1339" s="175" t="str">
        <f t="shared" si="316"/>
        <v/>
      </c>
      <c r="K1339" s="161">
        <f t="shared" si="317"/>
        <v>0</v>
      </c>
      <c r="L1339" s="174">
        <f t="shared" si="319"/>
        <v>0</v>
      </c>
      <c r="M1339" s="173">
        <f t="shared" si="320"/>
        <v>0</v>
      </c>
    </row>
    <row r="1340" spans="1:13" ht="18" hidden="1" customHeight="1">
      <c r="A1340" s="169">
        <f t="shared" si="318"/>
        <v>5</v>
      </c>
      <c r="B1340" s="170">
        <v>22405</v>
      </c>
      <c r="C1340" s="171" t="s">
        <v>1282</v>
      </c>
      <c r="D1340" s="172">
        <v>0</v>
      </c>
      <c r="E1340" s="172">
        <v>0</v>
      </c>
      <c r="F1340" s="172">
        <v>0</v>
      </c>
      <c r="G1340" s="172">
        <v>0</v>
      </c>
      <c r="H1340" s="172">
        <v>10</v>
      </c>
      <c r="I1340" s="31" t="str">
        <f t="shared" si="315"/>
        <v/>
      </c>
      <c r="J1340" s="31">
        <f t="shared" si="316"/>
        <v>0</v>
      </c>
      <c r="K1340" s="161">
        <f t="shared" si="317"/>
        <v>0</v>
      </c>
      <c r="L1340" s="174">
        <f t="shared" si="319"/>
        <v>10</v>
      </c>
      <c r="M1340" s="173">
        <f t="shared" si="320"/>
        <v>10</v>
      </c>
    </row>
    <row r="1341" spans="1:13" ht="21.95" hidden="1" customHeight="1">
      <c r="A1341" s="169">
        <f t="shared" si="318"/>
        <v>7</v>
      </c>
      <c r="B1341" s="170">
        <v>2240501</v>
      </c>
      <c r="C1341" s="171" t="s">
        <v>301</v>
      </c>
      <c r="D1341" s="172">
        <v>0</v>
      </c>
      <c r="E1341" s="172">
        <v>0</v>
      </c>
      <c r="F1341" s="172">
        <v>0</v>
      </c>
      <c r="G1341" s="172">
        <v>0</v>
      </c>
      <c r="H1341" s="172"/>
      <c r="I1341" s="175" t="str">
        <f t="shared" si="315"/>
        <v/>
      </c>
      <c r="J1341" s="175" t="str">
        <f t="shared" si="316"/>
        <v/>
      </c>
      <c r="K1341" s="161">
        <f t="shared" si="317"/>
        <v>0</v>
      </c>
      <c r="L1341" s="174">
        <f t="shared" si="319"/>
        <v>0</v>
      </c>
      <c r="M1341" s="173">
        <f t="shared" si="320"/>
        <v>0</v>
      </c>
    </row>
    <row r="1342" spans="1:13" ht="21.95" hidden="1" customHeight="1">
      <c r="A1342" s="169">
        <f t="shared" si="318"/>
        <v>7</v>
      </c>
      <c r="B1342" s="170">
        <v>2240502</v>
      </c>
      <c r="C1342" s="171" t="s">
        <v>279</v>
      </c>
      <c r="D1342" s="172">
        <v>0</v>
      </c>
      <c r="E1342" s="172">
        <v>0</v>
      </c>
      <c r="F1342" s="172">
        <v>0</v>
      </c>
      <c r="G1342" s="172">
        <v>0</v>
      </c>
      <c r="H1342" s="172"/>
      <c r="I1342" s="175" t="str">
        <f t="shared" si="315"/>
        <v/>
      </c>
      <c r="J1342" s="175" t="str">
        <f t="shared" si="316"/>
        <v/>
      </c>
      <c r="K1342" s="161">
        <f t="shared" si="317"/>
        <v>0</v>
      </c>
      <c r="L1342" s="174">
        <f t="shared" si="319"/>
        <v>0</v>
      </c>
      <c r="M1342" s="173">
        <f t="shared" si="320"/>
        <v>0</v>
      </c>
    </row>
    <row r="1343" spans="1:13" ht="21.95" hidden="1" customHeight="1">
      <c r="A1343" s="169">
        <f t="shared" si="318"/>
        <v>7</v>
      </c>
      <c r="B1343" s="170">
        <v>2240503</v>
      </c>
      <c r="C1343" s="171" t="s">
        <v>256</v>
      </c>
      <c r="D1343" s="172">
        <v>0</v>
      </c>
      <c r="E1343" s="172">
        <v>0</v>
      </c>
      <c r="F1343" s="172">
        <v>0</v>
      </c>
      <c r="G1343" s="172">
        <v>0</v>
      </c>
      <c r="H1343" s="172"/>
      <c r="I1343" s="175" t="str">
        <f t="shared" si="315"/>
        <v/>
      </c>
      <c r="J1343" s="175" t="str">
        <f t="shared" si="316"/>
        <v/>
      </c>
      <c r="K1343" s="161">
        <f t="shared" si="317"/>
        <v>0</v>
      </c>
      <c r="L1343" s="174">
        <f t="shared" si="319"/>
        <v>0</v>
      </c>
      <c r="M1343" s="173">
        <f t="shared" si="320"/>
        <v>0</v>
      </c>
    </row>
    <row r="1344" spans="1:13" ht="21.95" hidden="1" customHeight="1">
      <c r="A1344" s="169">
        <f t="shared" si="318"/>
        <v>7</v>
      </c>
      <c r="B1344" s="170">
        <v>2240504</v>
      </c>
      <c r="C1344" s="171" t="s">
        <v>1283</v>
      </c>
      <c r="D1344" s="172">
        <v>0</v>
      </c>
      <c r="E1344" s="172">
        <v>0</v>
      </c>
      <c r="F1344" s="172">
        <v>0</v>
      </c>
      <c r="G1344" s="172">
        <v>0</v>
      </c>
      <c r="H1344" s="172"/>
      <c r="I1344" s="175" t="str">
        <f t="shared" si="315"/>
        <v/>
      </c>
      <c r="J1344" s="175" t="str">
        <f t="shared" si="316"/>
        <v/>
      </c>
      <c r="K1344" s="161">
        <f t="shared" si="317"/>
        <v>0</v>
      </c>
      <c r="L1344" s="174">
        <f t="shared" si="319"/>
        <v>0</v>
      </c>
      <c r="M1344" s="173">
        <f t="shared" si="320"/>
        <v>0</v>
      </c>
    </row>
    <row r="1345" spans="1:13" ht="21.95" hidden="1" customHeight="1">
      <c r="A1345" s="169">
        <f t="shared" si="318"/>
        <v>7</v>
      </c>
      <c r="B1345" s="170">
        <v>2240505</v>
      </c>
      <c r="C1345" s="171" t="s">
        <v>1284</v>
      </c>
      <c r="D1345" s="172">
        <v>0</v>
      </c>
      <c r="E1345" s="172">
        <v>0</v>
      </c>
      <c r="F1345" s="172">
        <v>0</v>
      </c>
      <c r="G1345" s="172">
        <v>0</v>
      </c>
      <c r="H1345" s="172"/>
      <c r="I1345" s="175" t="str">
        <f t="shared" si="315"/>
        <v/>
      </c>
      <c r="J1345" s="175" t="str">
        <f t="shared" si="316"/>
        <v/>
      </c>
      <c r="K1345" s="161">
        <f t="shared" si="317"/>
        <v>0</v>
      </c>
      <c r="L1345" s="174">
        <f t="shared" si="319"/>
        <v>0</v>
      </c>
      <c r="M1345" s="173">
        <f t="shared" si="320"/>
        <v>0</v>
      </c>
    </row>
    <row r="1346" spans="1:13" ht="21.95" hidden="1" customHeight="1">
      <c r="A1346" s="169">
        <f t="shared" si="318"/>
        <v>7</v>
      </c>
      <c r="B1346" s="170">
        <v>2240506</v>
      </c>
      <c r="C1346" s="171" t="s">
        <v>1285</v>
      </c>
      <c r="D1346" s="172">
        <v>0</v>
      </c>
      <c r="E1346" s="172">
        <v>0</v>
      </c>
      <c r="F1346" s="172">
        <v>0</v>
      </c>
      <c r="G1346" s="172">
        <v>0</v>
      </c>
      <c r="H1346" s="172"/>
      <c r="I1346" s="175" t="str">
        <f t="shared" si="315"/>
        <v/>
      </c>
      <c r="J1346" s="175" t="str">
        <f t="shared" si="316"/>
        <v/>
      </c>
      <c r="K1346" s="161">
        <f t="shared" si="317"/>
        <v>0</v>
      </c>
      <c r="L1346" s="174">
        <f t="shared" si="319"/>
        <v>0</v>
      </c>
      <c r="M1346" s="173">
        <f t="shared" si="320"/>
        <v>0</v>
      </c>
    </row>
    <row r="1347" spans="1:13" ht="21.95" hidden="1" customHeight="1">
      <c r="A1347" s="169">
        <f t="shared" si="318"/>
        <v>7</v>
      </c>
      <c r="B1347" s="170">
        <v>2240507</v>
      </c>
      <c r="C1347" s="171" t="s">
        <v>1286</v>
      </c>
      <c r="D1347" s="172">
        <v>0</v>
      </c>
      <c r="E1347" s="172">
        <v>0</v>
      </c>
      <c r="F1347" s="172">
        <v>0</v>
      </c>
      <c r="G1347" s="172">
        <v>0</v>
      </c>
      <c r="H1347" s="172"/>
      <c r="I1347" s="175" t="str">
        <f t="shared" si="315"/>
        <v/>
      </c>
      <c r="J1347" s="175" t="str">
        <f t="shared" si="316"/>
        <v/>
      </c>
      <c r="K1347" s="161">
        <f t="shared" si="317"/>
        <v>0</v>
      </c>
      <c r="L1347" s="174">
        <f t="shared" si="319"/>
        <v>0</v>
      </c>
      <c r="M1347" s="173">
        <f t="shared" si="320"/>
        <v>0</v>
      </c>
    </row>
    <row r="1348" spans="1:13" ht="21.95" hidden="1" customHeight="1">
      <c r="A1348" s="169">
        <f t="shared" si="318"/>
        <v>7</v>
      </c>
      <c r="B1348" s="170">
        <v>2240508</v>
      </c>
      <c r="C1348" s="171" t="s">
        <v>1287</v>
      </c>
      <c r="D1348" s="172">
        <v>0</v>
      </c>
      <c r="E1348" s="172">
        <v>0</v>
      </c>
      <c r="F1348" s="172">
        <v>0</v>
      </c>
      <c r="G1348" s="172">
        <v>0</v>
      </c>
      <c r="H1348" s="172"/>
      <c r="I1348" s="175" t="str">
        <f t="shared" si="315"/>
        <v/>
      </c>
      <c r="J1348" s="175" t="str">
        <f t="shared" si="316"/>
        <v/>
      </c>
      <c r="K1348" s="161">
        <f t="shared" si="317"/>
        <v>0</v>
      </c>
      <c r="L1348" s="174">
        <f t="shared" si="319"/>
        <v>0</v>
      </c>
      <c r="M1348" s="173">
        <f t="shared" si="320"/>
        <v>0</v>
      </c>
    </row>
    <row r="1349" spans="1:13" ht="21.95" hidden="1" customHeight="1">
      <c r="A1349" s="169">
        <f t="shared" si="318"/>
        <v>7</v>
      </c>
      <c r="B1349" s="170">
        <v>2240509</v>
      </c>
      <c r="C1349" s="171" t="s">
        <v>1288</v>
      </c>
      <c r="D1349" s="172">
        <v>0</v>
      </c>
      <c r="E1349" s="172">
        <v>0</v>
      </c>
      <c r="F1349" s="172">
        <v>0</v>
      </c>
      <c r="G1349" s="172">
        <v>0</v>
      </c>
      <c r="H1349" s="172"/>
      <c r="I1349" s="175" t="str">
        <f t="shared" si="315"/>
        <v/>
      </c>
      <c r="J1349" s="175" t="str">
        <f t="shared" si="316"/>
        <v/>
      </c>
      <c r="K1349" s="161">
        <f t="shared" si="317"/>
        <v>0</v>
      </c>
      <c r="L1349" s="174">
        <f t="shared" si="319"/>
        <v>0</v>
      </c>
      <c r="M1349" s="173">
        <f t="shared" si="320"/>
        <v>0</v>
      </c>
    </row>
    <row r="1350" spans="1:13" ht="18" hidden="1" customHeight="1">
      <c r="A1350" s="169">
        <f t="shared" si="318"/>
        <v>7</v>
      </c>
      <c r="B1350" s="170">
        <v>2240510</v>
      </c>
      <c r="C1350" s="171" t="s">
        <v>1289</v>
      </c>
      <c r="D1350" s="172">
        <v>0</v>
      </c>
      <c r="E1350" s="172">
        <v>0</v>
      </c>
      <c r="F1350" s="172">
        <v>0</v>
      </c>
      <c r="G1350" s="172">
        <v>0</v>
      </c>
      <c r="H1350" s="172">
        <v>10</v>
      </c>
      <c r="I1350" s="31" t="str">
        <f t="shared" si="315"/>
        <v/>
      </c>
      <c r="J1350" s="31">
        <f t="shared" si="316"/>
        <v>0</v>
      </c>
      <c r="K1350" s="161">
        <f t="shared" ref="K1350:K1379" si="325">D1350+E1350+F1350+G1350</f>
        <v>0</v>
      </c>
      <c r="L1350" s="174">
        <f t="shared" si="319"/>
        <v>10</v>
      </c>
      <c r="M1350" s="173">
        <f t="shared" si="320"/>
        <v>10</v>
      </c>
    </row>
    <row r="1351" spans="1:13" ht="21.95" hidden="1" customHeight="1">
      <c r="A1351" s="169">
        <f t="shared" ref="A1351:A1379" si="326">LEN(B1351)</f>
        <v>7</v>
      </c>
      <c r="B1351" s="170">
        <v>2240550</v>
      </c>
      <c r="C1351" s="171" t="s">
        <v>1290</v>
      </c>
      <c r="D1351" s="172">
        <v>0</v>
      </c>
      <c r="E1351" s="172">
        <v>0</v>
      </c>
      <c r="F1351" s="172">
        <v>0</v>
      </c>
      <c r="G1351" s="172">
        <v>0</v>
      </c>
      <c r="H1351" s="172"/>
      <c r="I1351" s="175" t="str">
        <f t="shared" ref="I1351:I1367" si="327">IFERROR(E1351/D1351,"")</f>
        <v/>
      </c>
      <c r="J1351" s="175" t="str">
        <f t="shared" ref="J1351:J1367" si="328">IFERROR(E1351/H1351,"")</f>
        <v/>
      </c>
      <c r="K1351" s="161">
        <f t="shared" si="325"/>
        <v>0</v>
      </c>
      <c r="L1351" s="174">
        <f t="shared" ref="L1351:L1379" si="329">D1351+E1351+F1351+G1351+H1351</f>
        <v>0</v>
      </c>
      <c r="M1351" s="173">
        <f t="shared" ref="M1351:M1379" si="330">D1351+E1351+H1351</f>
        <v>0</v>
      </c>
    </row>
    <row r="1352" spans="1:13" ht="21.95" hidden="1" customHeight="1">
      <c r="A1352" s="169">
        <f t="shared" si="326"/>
        <v>7</v>
      </c>
      <c r="B1352" s="170">
        <v>2240599</v>
      </c>
      <c r="C1352" s="171" t="s">
        <v>1291</v>
      </c>
      <c r="D1352" s="172">
        <v>0</v>
      </c>
      <c r="E1352" s="172">
        <v>0</v>
      </c>
      <c r="F1352" s="172">
        <v>0</v>
      </c>
      <c r="G1352" s="172">
        <v>0</v>
      </c>
      <c r="H1352" s="172"/>
      <c r="I1352" s="175" t="str">
        <f t="shared" si="327"/>
        <v/>
      </c>
      <c r="J1352" s="175" t="str">
        <f t="shared" si="328"/>
        <v/>
      </c>
      <c r="K1352" s="161">
        <f t="shared" si="325"/>
        <v>0</v>
      </c>
      <c r="L1352" s="174">
        <f t="shared" si="329"/>
        <v>0</v>
      </c>
      <c r="M1352" s="173">
        <f t="shared" si="330"/>
        <v>0</v>
      </c>
    </row>
    <row r="1353" spans="1:13" ht="18" customHeight="1">
      <c r="A1353" s="169">
        <f t="shared" si="326"/>
        <v>5</v>
      </c>
      <c r="B1353" s="170">
        <v>22406</v>
      </c>
      <c r="C1353" s="171" t="s">
        <v>1292</v>
      </c>
      <c r="D1353" s="172">
        <v>170</v>
      </c>
      <c r="E1353" s="172">
        <v>8531</v>
      </c>
      <c r="F1353" s="172">
        <v>8438.0737860000008</v>
      </c>
      <c r="G1353" s="172">
        <v>92.926214000000002</v>
      </c>
      <c r="H1353" s="172">
        <v>1026.4000000000001</v>
      </c>
      <c r="I1353" s="51">
        <f t="shared" ref="I1353" si="331">IFERROR(E1353/D1353,"")*100</f>
        <v>5018.2352941176496</v>
      </c>
      <c r="J1353" s="51">
        <f t="shared" ref="J1353:J1354" si="332">IFERROR(E1353/H1353,"")*100</f>
        <v>831.15744349181603</v>
      </c>
      <c r="K1353" s="161">
        <f t="shared" si="325"/>
        <v>17232</v>
      </c>
      <c r="L1353" s="174">
        <f t="shared" si="329"/>
        <v>18258.400000000001</v>
      </c>
      <c r="M1353" s="173">
        <f t="shared" si="330"/>
        <v>9727.4</v>
      </c>
    </row>
    <row r="1354" spans="1:13" ht="18" customHeight="1">
      <c r="A1354" s="169">
        <f t="shared" si="326"/>
        <v>7</v>
      </c>
      <c r="B1354" s="170">
        <v>2240601</v>
      </c>
      <c r="C1354" s="171" t="s">
        <v>1293</v>
      </c>
      <c r="D1354" s="172">
        <v>0</v>
      </c>
      <c r="E1354" s="172">
        <v>7308</v>
      </c>
      <c r="F1354" s="172">
        <v>7215.0737859999999</v>
      </c>
      <c r="G1354" s="172">
        <v>92.926214000000002</v>
      </c>
      <c r="H1354" s="172">
        <v>1026.4000000000001</v>
      </c>
      <c r="I1354" s="51"/>
      <c r="J1354" s="51">
        <f t="shared" si="332"/>
        <v>712.00311769290704</v>
      </c>
      <c r="K1354" s="161">
        <f t="shared" si="325"/>
        <v>14616</v>
      </c>
      <c r="L1354" s="174">
        <f t="shared" si="329"/>
        <v>15642.4</v>
      </c>
      <c r="M1354" s="173">
        <f t="shared" si="330"/>
        <v>8334.4</v>
      </c>
    </row>
    <row r="1355" spans="1:13" ht="21.95" hidden="1" customHeight="1">
      <c r="A1355" s="169">
        <f t="shared" si="326"/>
        <v>7</v>
      </c>
      <c r="B1355" s="170">
        <v>2240602</v>
      </c>
      <c r="C1355" s="171" t="s">
        <v>1294</v>
      </c>
      <c r="D1355" s="172">
        <v>0</v>
      </c>
      <c r="E1355" s="172">
        <v>0</v>
      </c>
      <c r="F1355" s="172">
        <v>0</v>
      </c>
      <c r="G1355" s="172">
        <v>0</v>
      </c>
      <c r="H1355" s="172"/>
      <c r="I1355" s="175" t="str">
        <f t="shared" si="327"/>
        <v/>
      </c>
      <c r="J1355" s="175" t="str">
        <f t="shared" si="328"/>
        <v/>
      </c>
      <c r="K1355" s="161">
        <f t="shared" si="325"/>
        <v>0</v>
      </c>
      <c r="L1355" s="174">
        <f t="shared" si="329"/>
        <v>0</v>
      </c>
      <c r="M1355" s="173">
        <f t="shared" si="330"/>
        <v>0</v>
      </c>
    </row>
    <row r="1356" spans="1:13" ht="21.95" customHeight="1">
      <c r="A1356" s="169">
        <f t="shared" si="326"/>
        <v>7</v>
      </c>
      <c r="B1356" s="170">
        <v>2240699</v>
      </c>
      <c r="C1356" s="171" t="s">
        <v>1295</v>
      </c>
      <c r="D1356" s="172">
        <v>170</v>
      </c>
      <c r="E1356" s="172">
        <v>1223</v>
      </c>
      <c r="F1356" s="172">
        <v>1223</v>
      </c>
      <c r="G1356" s="172">
        <v>0</v>
      </c>
      <c r="H1356" s="172"/>
      <c r="I1356" s="51">
        <f t="shared" ref="I1356:I1360" si="333">IFERROR(E1356/D1356,"")*100</f>
        <v>719.41176470588198</v>
      </c>
      <c r="J1356" s="51"/>
      <c r="K1356" s="161">
        <f t="shared" si="325"/>
        <v>2616</v>
      </c>
      <c r="L1356" s="174">
        <f t="shared" si="329"/>
        <v>2616</v>
      </c>
      <c r="M1356" s="173">
        <f t="shared" si="330"/>
        <v>1393</v>
      </c>
    </row>
    <row r="1357" spans="1:13" ht="18" customHeight="1">
      <c r="A1357" s="169">
        <f t="shared" si="326"/>
        <v>5</v>
      </c>
      <c r="B1357" s="170">
        <v>22407</v>
      </c>
      <c r="C1357" s="171" t="s">
        <v>1296</v>
      </c>
      <c r="D1357" s="172">
        <v>320</v>
      </c>
      <c r="E1357" s="172">
        <v>1957</v>
      </c>
      <c r="F1357" s="172">
        <v>1330.96</v>
      </c>
      <c r="G1357" s="172">
        <v>626.04</v>
      </c>
      <c r="H1357" s="172">
        <v>511.08</v>
      </c>
      <c r="I1357" s="51">
        <f t="shared" si="333"/>
        <v>611.5625</v>
      </c>
      <c r="J1357" s="51">
        <f t="shared" ref="J1357:J1361" si="334">IFERROR(E1357/H1357,"")*100</f>
        <v>382.91461219378601</v>
      </c>
      <c r="K1357" s="161">
        <f t="shared" si="325"/>
        <v>4234</v>
      </c>
      <c r="L1357" s="174">
        <f t="shared" si="329"/>
        <v>4745.08</v>
      </c>
      <c r="M1357" s="173">
        <f t="shared" si="330"/>
        <v>2788.08</v>
      </c>
    </row>
    <row r="1358" spans="1:13" ht="21.95" customHeight="1">
      <c r="A1358" s="169">
        <f t="shared" si="326"/>
        <v>7</v>
      </c>
      <c r="B1358" s="170">
        <v>2240701</v>
      </c>
      <c r="C1358" s="171" t="s">
        <v>1297</v>
      </c>
      <c r="D1358" s="172">
        <v>0</v>
      </c>
      <c r="E1358" s="172">
        <v>644</v>
      </c>
      <c r="F1358" s="172">
        <v>280</v>
      </c>
      <c r="G1358" s="172">
        <v>364</v>
      </c>
      <c r="H1358" s="172"/>
      <c r="I1358" s="51"/>
      <c r="J1358" s="51"/>
      <c r="K1358" s="161">
        <f t="shared" si="325"/>
        <v>1288</v>
      </c>
      <c r="L1358" s="174">
        <f t="shared" si="329"/>
        <v>1288</v>
      </c>
      <c r="M1358" s="173">
        <f t="shared" si="330"/>
        <v>644</v>
      </c>
    </row>
    <row r="1359" spans="1:13" ht="18" customHeight="1">
      <c r="A1359" s="169">
        <f t="shared" si="326"/>
        <v>7</v>
      </c>
      <c r="B1359" s="170">
        <v>2240702</v>
      </c>
      <c r="C1359" s="171" t="s">
        <v>1298</v>
      </c>
      <c r="D1359" s="172">
        <v>0</v>
      </c>
      <c r="E1359" s="172">
        <v>2</v>
      </c>
      <c r="F1359" s="172">
        <v>0</v>
      </c>
      <c r="G1359" s="172">
        <v>2</v>
      </c>
      <c r="H1359" s="172">
        <v>74.08</v>
      </c>
      <c r="I1359" s="51"/>
      <c r="J1359" s="51">
        <f t="shared" si="334"/>
        <v>2.6997840172786201</v>
      </c>
      <c r="K1359" s="161">
        <f t="shared" si="325"/>
        <v>4</v>
      </c>
      <c r="L1359" s="174">
        <f t="shared" si="329"/>
        <v>78.08</v>
      </c>
      <c r="M1359" s="173">
        <f t="shared" si="330"/>
        <v>76.08</v>
      </c>
    </row>
    <row r="1360" spans="1:13" ht="18" customHeight="1">
      <c r="A1360" s="169">
        <f t="shared" si="326"/>
        <v>7</v>
      </c>
      <c r="B1360" s="170">
        <v>2240703</v>
      </c>
      <c r="C1360" s="171" t="s">
        <v>1299</v>
      </c>
      <c r="D1360" s="172">
        <v>320</v>
      </c>
      <c r="E1360" s="172">
        <v>450</v>
      </c>
      <c r="F1360" s="172">
        <v>428</v>
      </c>
      <c r="G1360" s="172">
        <v>22</v>
      </c>
      <c r="H1360" s="172">
        <v>423</v>
      </c>
      <c r="I1360" s="51">
        <f t="shared" si="333"/>
        <v>140.625</v>
      </c>
      <c r="J1360" s="51">
        <f t="shared" si="334"/>
        <v>106.38297872340399</v>
      </c>
      <c r="K1360" s="161">
        <f t="shared" si="325"/>
        <v>1220</v>
      </c>
      <c r="L1360" s="174">
        <f t="shared" si="329"/>
        <v>1643</v>
      </c>
      <c r="M1360" s="173">
        <f t="shared" si="330"/>
        <v>1193</v>
      </c>
    </row>
    <row r="1361" spans="1:13" ht="18" customHeight="1">
      <c r="A1361" s="169">
        <f t="shared" si="326"/>
        <v>7</v>
      </c>
      <c r="B1361" s="170">
        <v>2240704</v>
      </c>
      <c r="C1361" s="171" t="s">
        <v>1300</v>
      </c>
      <c r="D1361" s="172">
        <v>0</v>
      </c>
      <c r="E1361" s="172">
        <v>843</v>
      </c>
      <c r="F1361" s="172">
        <v>623</v>
      </c>
      <c r="G1361" s="172">
        <v>220</v>
      </c>
      <c r="H1361" s="172">
        <v>14</v>
      </c>
      <c r="I1361" s="51"/>
      <c r="J1361" s="51">
        <f t="shared" si="334"/>
        <v>6021.4285714285697</v>
      </c>
      <c r="K1361" s="161">
        <f t="shared" si="325"/>
        <v>1686</v>
      </c>
      <c r="L1361" s="174">
        <f t="shared" si="329"/>
        <v>1700</v>
      </c>
      <c r="M1361" s="173">
        <f t="shared" si="330"/>
        <v>857</v>
      </c>
    </row>
    <row r="1362" spans="1:13" ht="18" customHeight="1">
      <c r="A1362" s="169">
        <f t="shared" si="326"/>
        <v>7</v>
      </c>
      <c r="B1362" s="170">
        <v>2240799</v>
      </c>
      <c r="C1362" s="171" t="s">
        <v>1301</v>
      </c>
      <c r="D1362" s="172">
        <v>0</v>
      </c>
      <c r="E1362" s="172">
        <v>18</v>
      </c>
      <c r="F1362" s="172">
        <v>0</v>
      </c>
      <c r="G1362" s="172">
        <v>18.04</v>
      </c>
      <c r="H1362" s="172">
        <v>0</v>
      </c>
      <c r="I1362" s="51"/>
      <c r="J1362" s="51"/>
      <c r="K1362" s="161">
        <f t="shared" si="325"/>
        <v>36.04</v>
      </c>
      <c r="L1362" s="174">
        <f t="shared" si="329"/>
        <v>36.04</v>
      </c>
      <c r="M1362" s="173">
        <f t="shared" si="330"/>
        <v>18</v>
      </c>
    </row>
    <row r="1363" spans="1:13" ht="18" hidden="1" customHeight="1">
      <c r="A1363" s="169">
        <f t="shared" si="326"/>
        <v>5</v>
      </c>
      <c r="B1363" s="170">
        <v>22499</v>
      </c>
      <c r="C1363" s="171" t="s">
        <v>1302</v>
      </c>
      <c r="D1363" s="172">
        <v>0</v>
      </c>
      <c r="E1363" s="172">
        <v>0</v>
      </c>
      <c r="F1363" s="172">
        <v>0</v>
      </c>
      <c r="G1363" s="172">
        <v>0</v>
      </c>
      <c r="H1363" s="172">
        <v>0</v>
      </c>
      <c r="I1363" s="31" t="str">
        <f t="shared" si="327"/>
        <v/>
      </c>
      <c r="J1363" s="31" t="str">
        <f t="shared" si="328"/>
        <v/>
      </c>
      <c r="K1363" s="161">
        <f t="shared" si="325"/>
        <v>0</v>
      </c>
      <c r="L1363" s="174">
        <f t="shared" si="329"/>
        <v>0</v>
      </c>
      <c r="M1363" s="173">
        <f t="shared" si="330"/>
        <v>0</v>
      </c>
    </row>
    <row r="1364" spans="1:13" ht="18" hidden="1" customHeight="1">
      <c r="A1364" s="169">
        <f t="shared" si="326"/>
        <v>3</v>
      </c>
      <c r="B1364" s="170">
        <v>227</v>
      </c>
      <c r="C1364" s="171" t="s">
        <v>1303</v>
      </c>
      <c r="D1364" s="172">
        <v>8000</v>
      </c>
      <c r="E1364" s="172">
        <v>0</v>
      </c>
      <c r="F1364" s="172">
        <v>0</v>
      </c>
      <c r="G1364" s="172">
        <v>0</v>
      </c>
      <c r="H1364" s="172">
        <v>0</v>
      </c>
      <c r="I1364" s="31">
        <f t="shared" si="327"/>
        <v>0</v>
      </c>
      <c r="J1364" s="31" t="str">
        <f t="shared" si="328"/>
        <v/>
      </c>
      <c r="K1364" s="161">
        <f t="shared" si="325"/>
        <v>8000</v>
      </c>
      <c r="L1364" s="174">
        <f t="shared" si="329"/>
        <v>8000</v>
      </c>
      <c r="M1364" s="173">
        <f t="shared" si="330"/>
        <v>8000</v>
      </c>
    </row>
    <row r="1365" spans="1:13" ht="18" hidden="1" customHeight="1">
      <c r="A1365" s="169">
        <f t="shared" si="326"/>
        <v>3</v>
      </c>
      <c r="B1365" s="170">
        <v>229</v>
      </c>
      <c r="C1365" s="171" t="s">
        <v>1304</v>
      </c>
      <c r="D1365" s="172">
        <v>7775</v>
      </c>
      <c r="E1365" s="172">
        <v>0</v>
      </c>
      <c r="F1365" s="172">
        <v>0</v>
      </c>
      <c r="G1365" s="172">
        <v>0</v>
      </c>
      <c r="H1365" s="172">
        <v>0</v>
      </c>
      <c r="I1365" s="31">
        <f t="shared" si="327"/>
        <v>0</v>
      </c>
      <c r="J1365" s="31" t="str">
        <f t="shared" si="328"/>
        <v/>
      </c>
      <c r="K1365" s="161">
        <f t="shared" si="325"/>
        <v>7775</v>
      </c>
      <c r="L1365" s="174">
        <f t="shared" si="329"/>
        <v>7775</v>
      </c>
      <c r="M1365" s="173">
        <f t="shared" si="330"/>
        <v>7775</v>
      </c>
    </row>
    <row r="1366" spans="1:13" ht="18" hidden="1" customHeight="1">
      <c r="A1366" s="169">
        <f t="shared" si="326"/>
        <v>5</v>
      </c>
      <c r="B1366" s="170">
        <v>22999</v>
      </c>
      <c r="C1366" s="171" t="s">
        <v>123</v>
      </c>
      <c r="D1366" s="172">
        <v>0</v>
      </c>
      <c r="E1366" s="172">
        <v>0</v>
      </c>
      <c r="F1366" s="172">
        <v>0</v>
      </c>
      <c r="G1366" s="172">
        <v>0</v>
      </c>
      <c r="H1366" s="172">
        <v>0</v>
      </c>
      <c r="I1366" s="31" t="str">
        <f t="shared" si="327"/>
        <v/>
      </c>
      <c r="J1366" s="31" t="str">
        <f t="shared" si="328"/>
        <v/>
      </c>
      <c r="K1366" s="161">
        <f t="shared" si="325"/>
        <v>0</v>
      </c>
      <c r="L1366" s="174">
        <f t="shared" si="329"/>
        <v>0</v>
      </c>
      <c r="M1366" s="173">
        <f t="shared" si="330"/>
        <v>0</v>
      </c>
    </row>
    <row r="1367" spans="1:13" ht="18" hidden="1" customHeight="1">
      <c r="A1367" s="169">
        <f t="shared" si="326"/>
        <v>7</v>
      </c>
      <c r="B1367" s="170">
        <v>2299901</v>
      </c>
      <c r="C1367" s="171" t="s">
        <v>1304</v>
      </c>
      <c r="D1367" s="172">
        <v>0</v>
      </c>
      <c r="E1367" s="172">
        <v>0</v>
      </c>
      <c r="F1367" s="172">
        <v>0</v>
      </c>
      <c r="G1367" s="172">
        <v>0</v>
      </c>
      <c r="H1367" s="172">
        <v>0</v>
      </c>
      <c r="I1367" s="31" t="str">
        <f t="shared" si="327"/>
        <v/>
      </c>
      <c r="J1367" s="31" t="str">
        <f t="shared" si="328"/>
        <v/>
      </c>
      <c r="K1367" s="161">
        <f t="shared" si="325"/>
        <v>0</v>
      </c>
      <c r="L1367" s="174">
        <f t="shared" si="329"/>
        <v>0</v>
      </c>
      <c r="M1367" s="173">
        <f t="shared" si="330"/>
        <v>0</v>
      </c>
    </row>
    <row r="1368" spans="1:13" ht="18" customHeight="1">
      <c r="A1368" s="169">
        <f t="shared" si="326"/>
        <v>3</v>
      </c>
      <c r="B1368" s="170">
        <v>232</v>
      </c>
      <c r="C1368" s="171" t="s">
        <v>1305</v>
      </c>
      <c r="D1368" s="172">
        <v>16193</v>
      </c>
      <c r="E1368" s="172">
        <v>13702</v>
      </c>
      <c r="F1368" s="172">
        <v>13702</v>
      </c>
      <c r="G1368" s="172">
        <v>0</v>
      </c>
      <c r="H1368" s="172">
        <v>12006.26</v>
      </c>
      <c r="I1368" s="51">
        <f>IFERROR(E1368/D1368,"")*100</f>
        <v>84.616809732600501</v>
      </c>
      <c r="J1368" s="51">
        <f>IFERROR(E1368/H1368,"")*100</f>
        <v>114.12379875165099</v>
      </c>
      <c r="K1368" s="161">
        <f t="shared" si="325"/>
        <v>43597</v>
      </c>
      <c r="L1368" s="174">
        <f t="shared" si="329"/>
        <v>55603.26</v>
      </c>
      <c r="M1368" s="173">
        <f t="shared" si="330"/>
        <v>41901.26</v>
      </c>
    </row>
    <row r="1369" spans="1:13" ht="21.95" hidden="1" customHeight="1">
      <c r="A1369" s="169">
        <f t="shared" si="326"/>
        <v>5</v>
      </c>
      <c r="B1369" s="170">
        <v>23201</v>
      </c>
      <c r="C1369" s="171" t="s">
        <v>1306</v>
      </c>
      <c r="D1369" s="172">
        <v>0</v>
      </c>
      <c r="E1369" s="172">
        <v>0</v>
      </c>
      <c r="F1369" s="172">
        <v>0</v>
      </c>
      <c r="G1369" s="172">
        <v>0</v>
      </c>
      <c r="H1369" s="172">
        <v>0</v>
      </c>
      <c r="I1369" s="175" t="str">
        <f t="shared" ref="I1369:I1370" si="335">IFERROR(E1369/D1369,"")</f>
        <v/>
      </c>
      <c r="J1369" s="175" t="str">
        <f t="shared" ref="J1369:J1370" si="336">IFERROR(E1369/H1369,"")</f>
        <v/>
      </c>
      <c r="K1369" s="161">
        <f t="shared" si="325"/>
        <v>0</v>
      </c>
      <c r="L1369" s="174">
        <f t="shared" si="329"/>
        <v>0</v>
      </c>
      <c r="M1369" s="173">
        <f t="shared" si="330"/>
        <v>0</v>
      </c>
    </row>
    <row r="1370" spans="1:13" ht="21.95" hidden="1" customHeight="1">
      <c r="A1370" s="169">
        <f t="shared" si="326"/>
        <v>5</v>
      </c>
      <c r="B1370" s="170">
        <v>23202</v>
      </c>
      <c r="C1370" s="171" t="s">
        <v>1307</v>
      </c>
      <c r="D1370" s="172">
        <v>0</v>
      </c>
      <c r="E1370" s="172">
        <v>0</v>
      </c>
      <c r="F1370" s="172">
        <v>0</v>
      </c>
      <c r="G1370" s="172">
        <v>0</v>
      </c>
      <c r="H1370" s="172">
        <v>0</v>
      </c>
      <c r="I1370" s="175" t="str">
        <f t="shared" si="335"/>
        <v/>
      </c>
      <c r="J1370" s="175" t="str">
        <f t="shared" si="336"/>
        <v/>
      </c>
      <c r="K1370" s="161">
        <f t="shared" si="325"/>
        <v>0</v>
      </c>
      <c r="L1370" s="174">
        <f t="shared" si="329"/>
        <v>0</v>
      </c>
      <c r="M1370" s="173">
        <f t="shared" si="330"/>
        <v>0</v>
      </c>
    </row>
    <row r="1371" spans="1:13" ht="18" customHeight="1">
      <c r="A1371" s="169">
        <f t="shared" si="326"/>
        <v>5</v>
      </c>
      <c r="B1371" s="170">
        <v>23203</v>
      </c>
      <c r="C1371" s="171" t="s">
        <v>1308</v>
      </c>
      <c r="D1371" s="172">
        <v>16193</v>
      </c>
      <c r="E1371" s="172">
        <v>13702</v>
      </c>
      <c r="F1371" s="172">
        <v>13702</v>
      </c>
      <c r="G1371" s="172">
        <v>0</v>
      </c>
      <c r="H1371" s="172">
        <v>12006.26</v>
      </c>
      <c r="I1371" s="51">
        <f t="shared" ref="I1371:I1372" si="337">IFERROR(E1371/D1371,"")*100</f>
        <v>84.616809732600501</v>
      </c>
      <c r="J1371" s="51">
        <f t="shared" ref="J1371:J1372" si="338">IFERROR(E1371/H1371,"")*100</f>
        <v>114.12379875165099</v>
      </c>
      <c r="K1371" s="161">
        <f t="shared" si="325"/>
        <v>43597</v>
      </c>
      <c r="L1371" s="174">
        <f t="shared" si="329"/>
        <v>55603.26</v>
      </c>
      <c r="M1371" s="173">
        <f t="shared" si="330"/>
        <v>41901.26</v>
      </c>
    </row>
    <row r="1372" spans="1:13" ht="18" customHeight="1">
      <c r="A1372" s="169">
        <f t="shared" si="326"/>
        <v>7</v>
      </c>
      <c r="B1372" s="170">
        <v>2320301</v>
      </c>
      <c r="C1372" s="171" t="s">
        <v>1309</v>
      </c>
      <c r="D1372" s="172">
        <v>16193</v>
      </c>
      <c r="E1372" s="172">
        <v>13516</v>
      </c>
      <c r="F1372" s="172">
        <v>13516</v>
      </c>
      <c r="G1372" s="172">
        <v>0</v>
      </c>
      <c r="H1372" s="172">
        <v>12006.26</v>
      </c>
      <c r="I1372" s="51">
        <f t="shared" si="337"/>
        <v>83.4681652565924</v>
      </c>
      <c r="J1372" s="51">
        <f t="shared" si="338"/>
        <v>112.57460691339401</v>
      </c>
      <c r="K1372" s="161">
        <f t="shared" si="325"/>
        <v>43225</v>
      </c>
      <c r="L1372" s="174">
        <f t="shared" si="329"/>
        <v>55231.26</v>
      </c>
      <c r="M1372" s="173">
        <f t="shared" si="330"/>
        <v>41715.26</v>
      </c>
    </row>
    <row r="1373" spans="1:13" ht="21.95" hidden="1" customHeight="1">
      <c r="A1373" s="169">
        <f t="shared" si="326"/>
        <v>7</v>
      </c>
      <c r="B1373" s="170">
        <v>2320302</v>
      </c>
      <c r="C1373" s="171" t="s">
        <v>1310</v>
      </c>
      <c r="D1373" s="172">
        <v>0</v>
      </c>
      <c r="E1373" s="172">
        <v>0</v>
      </c>
      <c r="F1373" s="172">
        <v>0</v>
      </c>
      <c r="G1373" s="172">
        <v>0</v>
      </c>
      <c r="H1373" s="172">
        <v>0</v>
      </c>
      <c r="I1373" s="175" t="str">
        <f t="shared" ref="I1373:I1375" si="339">IFERROR(E1373/D1373,"")</f>
        <v/>
      </c>
      <c r="J1373" s="175" t="str">
        <f t="shared" ref="J1373:J1375" si="340">IFERROR(E1373/H1373,"")</f>
        <v/>
      </c>
      <c r="K1373" s="161">
        <f t="shared" si="325"/>
        <v>0</v>
      </c>
      <c r="L1373" s="174">
        <f t="shared" si="329"/>
        <v>0</v>
      </c>
      <c r="M1373" s="173">
        <f t="shared" si="330"/>
        <v>0</v>
      </c>
    </row>
    <row r="1374" spans="1:13" ht="21.95" customHeight="1">
      <c r="A1374" s="169">
        <f t="shared" si="326"/>
        <v>7</v>
      </c>
      <c r="B1374" s="170">
        <v>2320303</v>
      </c>
      <c r="C1374" s="171" t="s">
        <v>1311</v>
      </c>
      <c r="D1374" s="172">
        <v>0</v>
      </c>
      <c r="E1374" s="172">
        <v>186</v>
      </c>
      <c r="F1374" s="172">
        <v>186</v>
      </c>
      <c r="G1374" s="172">
        <v>0</v>
      </c>
      <c r="H1374" s="172">
        <v>0</v>
      </c>
      <c r="I1374" s="51"/>
      <c r="J1374" s="51"/>
      <c r="K1374" s="161">
        <f t="shared" si="325"/>
        <v>372</v>
      </c>
      <c r="L1374" s="174">
        <f t="shared" si="329"/>
        <v>372</v>
      </c>
      <c r="M1374" s="173">
        <f t="shared" si="330"/>
        <v>186</v>
      </c>
    </row>
    <row r="1375" spans="1:13" ht="18" hidden="1" customHeight="1">
      <c r="A1375" s="169">
        <f t="shared" si="326"/>
        <v>7</v>
      </c>
      <c r="B1375" s="170">
        <v>2320304</v>
      </c>
      <c r="C1375" s="171" t="s">
        <v>1312</v>
      </c>
      <c r="D1375" s="172">
        <v>0</v>
      </c>
      <c r="E1375" s="172">
        <v>0</v>
      </c>
      <c r="F1375" s="172">
        <v>0</v>
      </c>
      <c r="G1375" s="172">
        <v>0</v>
      </c>
      <c r="H1375" s="172">
        <v>0</v>
      </c>
      <c r="I1375" s="31" t="str">
        <f t="shared" si="339"/>
        <v/>
      </c>
      <c r="J1375" s="31" t="str">
        <f t="shared" si="340"/>
        <v/>
      </c>
      <c r="K1375" s="161">
        <f t="shared" si="325"/>
        <v>0</v>
      </c>
      <c r="L1375" s="174">
        <f t="shared" si="329"/>
        <v>0</v>
      </c>
      <c r="M1375" s="173">
        <f t="shared" si="330"/>
        <v>0</v>
      </c>
    </row>
    <row r="1376" spans="1:13" ht="18" customHeight="1">
      <c r="A1376" s="169">
        <f t="shared" si="326"/>
        <v>3</v>
      </c>
      <c r="B1376" s="170">
        <v>233</v>
      </c>
      <c r="C1376" s="171" t="s">
        <v>1313</v>
      </c>
      <c r="D1376" s="172">
        <v>0</v>
      </c>
      <c r="E1376" s="172">
        <v>1</v>
      </c>
      <c r="F1376" s="172">
        <v>1</v>
      </c>
      <c r="G1376" s="172">
        <v>0</v>
      </c>
      <c r="H1376" s="172">
        <v>1.45</v>
      </c>
      <c r="I1376" s="51"/>
      <c r="J1376" s="51">
        <f>IFERROR(E1376/H1376,"")*100</f>
        <v>68.965517241379303</v>
      </c>
      <c r="K1376" s="161">
        <f t="shared" si="325"/>
        <v>2</v>
      </c>
      <c r="L1376" s="174">
        <f t="shared" si="329"/>
        <v>3.45</v>
      </c>
      <c r="M1376" s="173">
        <f t="shared" si="330"/>
        <v>2.4500000000000002</v>
      </c>
    </row>
    <row r="1377" spans="1:13" ht="21.95" hidden="1" customHeight="1">
      <c r="A1377" s="169">
        <f t="shared" si="326"/>
        <v>5</v>
      </c>
      <c r="B1377" s="170">
        <v>23301</v>
      </c>
      <c r="C1377" s="171" t="s">
        <v>1314</v>
      </c>
      <c r="D1377" s="172">
        <v>0</v>
      </c>
      <c r="E1377" s="172">
        <v>0</v>
      </c>
      <c r="F1377" s="172">
        <v>0</v>
      </c>
      <c r="G1377" s="172">
        <v>0</v>
      </c>
      <c r="H1377" s="172">
        <v>0</v>
      </c>
      <c r="I1377" s="175" t="str">
        <f t="shared" ref="I1377:I1378" si="341">IFERROR(E1377/D1377,"")</f>
        <v/>
      </c>
      <c r="J1377" s="175" t="str">
        <f t="shared" ref="J1377:J1378" si="342">IFERROR(E1377/H1377,"")</f>
        <v/>
      </c>
      <c r="K1377" s="161">
        <f t="shared" si="325"/>
        <v>0</v>
      </c>
      <c r="L1377" s="174">
        <f t="shared" si="329"/>
        <v>0</v>
      </c>
      <c r="M1377" s="173">
        <f t="shared" si="330"/>
        <v>0</v>
      </c>
    </row>
    <row r="1378" spans="1:13" ht="21.95" hidden="1" customHeight="1">
      <c r="A1378" s="169">
        <f t="shared" si="326"/>
        <v>5</v>
      </c>
      <c r="B1378" s="170">
        <v>23302</v>
      </c>
      <c r="C1378" s="171" t="s">
        <v>1315</v>
      </c>
      <c r="D1378" s="172">
        <v>0</v>
      </c>
      <c r="E1378" s="172">
        <v>0</v>
      </c>
      <c r="F1378" s="172">
        <v>0</v>
      </c>
      <c r="G1378" s="172">
        <v>0</v>
      </c>
      <c r="H1378" s="172">
        <v>0</v>
      </c>
      <c r="I1378" s="175" t="str">
        <f t="shared" si="341"/>
        <v/>
      </c>
      <c r="J1378" s="175" t="str">
        <f t="shared" si="342"/>
        <v/>
      </c>
      <c r="K1378" s="161">
        <f t="shared" si="325"/>
        <v>0</v>
      </c>
      <c r="L1378" s="174">
        <f t="shared" si="329"/>
        <v>0</v>
      </c>
      <c r="M1378" s="173">
        <f t="shared" si="330"/>
        <v>0</v>
      </c>
    </row>
    <row r="1379" spans="1:13" ht="18" customHeight="1">
      <c r="A1379" s="169">
        <f t="shared" si="326"/>
        <v>5</v>
      </c>
      <c r="B1379" s="170">
        <v>23303</v>
      </c>
      <c r="C1379" s="171" t="s">
        <v>1316</v>
      </c>
      <c r="D1379" s="172">
        <v>0</v>
      </c>
      <c r="E1379" s="172">
        <v>1</v>
      </c>
      <c r="F1379" s="172">
        <v>1</v>
      </c>
      <c r="G1379" s="172">
        <v>0</v>
      </c>
      <c r="H1379" s="172">
        <v>1.45</v>
      </c>
      <c r="I1379" s="51"/>
      <c r="J1379" s="51">
        <f>IFERROR(E1379/H1379,"")*100</f>
        <v>68.965517241379303</v>
      </c>
      <c r="K1379" s="161">
        <f t="shared" si="325"/>
        <v>2</v>
      </c>
      <c r="L1379" s="174">
        <f t="shared" si="329"/>
        <v>3.45</v>
      </c>
      <c r="M1379" s="173">
        <f t="shared" si="330"/>
        <v>2.4500000000000002</v>
      </c>
    </row>
  </sheetData>
  <autoFilter ref="A6:M1379">
    <filterColumn colId="4">
      <filters>
        <filter val="1"/>
        <filter val="1,034"/>
        <filter val="1,065"/>
        <filter val="1,106"/>
        <filter val="1,112"/>
        <filter val="1,113"/>
        <filter val="1,124"/>
        <filter val="1,142"/>
        <filter val="1,188"/>
        <filter val="1,205"/>
        <filter val="1,223"/>
        <filter val="1,259"/>
        <filter val="1,260"/>
        <filter val="1,280"/>
        <filter val="1,284"/>
        <filter val="1,374"/>
        <filter val="1,376"/>
        <filter val="1,393"/>
        <filter val="1,420"/>
        <filter val="1,439"/>
        <filter val="1,480"/>
        <filter val="1,524"/>
        <filter val="1,532"/>
        <filter val="1,544"/>
        <filter val="1,556"/>
        <filter val="1,592"/>
        <filter val="1,600"/>
        <filter val="1,609"/>
        <filter val="1,625"/>
        <filter val="1,655"/>
        <filter val="1,678"/>
        <filter val="1,684"/>
        <filter val="1,685"/>
        <filter val="1,743"/>
        <filter val="1,782"/>
        <filter val="1,810"/>
        <filter val="1,870"/>
        <filter val="1,877"/>
        <filter val="1,913"/>
        <filter val="1,951"/>
        <filter val="1,957"/>
        <filter val="10,028"/>
        <filter val="10,132"/>
        <filter val="10,679"/>
        <filter val="100"/>
        <filter val="101"/>
        <filter val="104,273"/>
        <filter val="105"/>
        <filter val="106"/>
        <filter val="107"/>
        <filter val="108"/>
        <filter val="11,502"/>
        <filter val="110"/>
        <filter val="112"/>
        <filter val="114"/>
        <filter val="115"/>
        <filter val="117"/>
        <filter val="12"/>
        <filter val="12,139"/>
        <filter val="12,319"/>
        <filter val="12,937"/>
        <filter val="121"/>
        <filter val="124"/>
        <filter val="128"/>
        <filter val="129"/>
        <filter val="13"/>
        <filter val="13,059"/>
        <filter val="13,201"/>
        <filter val="13,229"/>
        <filter val="13,246"/>
        <filter val="13,516"/>
        <filter val="13,702"/>
        <filter val="132"/>
        <filter val="135"/>
        <filter val="14"/>
        <filter val="14,158"/>
        <filter val="14,978"/>
        <filter val="141,918"/>
        <filter val="144"/>
        <filter val="146"/>
        <filter val="148"/>
        <filter val="15,715"/>
        <filter val="151"/>
        <filter val="153"/>
        <filter val="155,525"/>
        <filter val="159"/>
        <filter val="16,327"/>
        <filter val="16,857"/>
        <filter val="160"/>
        <filter val="161"/>
        <filter val="164"/>
        <filter val="169"/>
        <filter val="170"/>
        <filter val="18"/>
        <filter val="18,407"/>
        <filter val="180,760"/>
        <filter val="181"/>
        <filter val="186"/>
        <filter val="187"/>
        <filter val="19"/>
        <filter val="19,730"/>
        <filter val="191"/>
        <filter val="195"/>
        <filter val="196"/>
        <filter val="197"/>
        <filter val="199"/>
        <filter val="2"/>
        <filter val="2,069"/>
        <filter val="2,074"/>
        <filter val="2,093"/>
        <filter val="2,171"/>
        <filter val="2,201"/>
        <filter val="2,238"/>
        <filter val="2,368"/>
        <filter val="2,430"/>
        <filter val="2,508"/>
        <filter val="2,546"/>
        <filter val="2,576"/>
        <filter val="2,583"/>
        <filter val="2,650"/>
        <filter val="2,709"/>
        <filter val="2,820"/>
        <filter val="20"/>
        <filter val="20,490"/>
        <filter val="20,534"/>
        <filter val="200"/>
        <filter val="203"/>
        <filter val="204"/>
        <filter val="208"/>
        <filter val="209"/>
        <filter val="210"/>
        <filter val="215"/>
        <filter val="220"/>
        <filter val="224"/>
        <filter val="23"/>
        <filter val="23,744"/>
        <filter val="23,840"/>
        <filter val="23,894"/>
        <filter val="236"/>
        <filter val="239"/>
        <filter val="24"/>
        <filter val="24,337"/>
        <filter val="240"/>
        <filter val="241"/>
        <filter val="25"/>
        <filter val="250"/>
        <filter val="251"/>
        <filter val="259"/>
        <filter val="260"/>
        <filter val="263"/>
        <filter val="265"/>
        <filter val="27"/>
        <filter val="278"/>
        <filter val="28"/>
        <filter val="280"/>
        <filter val="285"/>
        <filter val="29"/>
        <filter val="290"/>
        <filter val="294"/>
        <filter val="299"/>
        <filter val="3,234"/>
        <filter val="3,267"/>
        <filter val="3,350"/>
        <filter val="3,374"/>
        <filter val="3,404"/>
        <filter val="3,712"/>
        <filter val="3,754"/>
        <filter val="3,806"/>
        <filter val="30"/>
        <filter val="30,276"/>
        <filter val="300"/>
        <filter val="31"/>
        <filter val="311"/>
        <filter val="315"/>
        <filter val="317"/>
        <filter val="32"/>
        <filter val="325"/>
        <filter val="33"/>
        <filter val="330"/>
        <filter val="332"/>
        <filter val="34"/>
        <filter val="341"/>
        <filter val="342"/>
        <filter val="343"/>
        <filter val="345"/>
        <filter val="346"/>
        <filter val="349"/>
        <filter val="35"/>
        <filter val="35,208"/>
        <filter val="35,652"/>
        <filter val="356"/>
        <filter val="357"/>
        <filter val="360"/>
        <filter val="367"/>
        <filter val="37"/>
        <filter val="371"/>
        <filter val="375"/>
        <filter val="38"/>
        <filter val="38,151"/>
        <filter val="38,289"/>
        <filter val="381"/>
        <filter val="383"/>
        <filter val="39"/>
        <filter val="393"/>
        <filter val="4"/>
        <filter val="4,054"/>
        <filter val="4,293"/>
        <filter val="4,294"/>
        <filter val="4,409"/>
        <filter val="4,443"/>
        <filter val="4,494"/>
        <filter val="4,740"/>
        <filter val="4,932"/>
        <filter val="400"/>
        <filter val="41"/>
        <filter val="41,383"/>
        <filter val="412"/>
        <filter val="413"/>
        <filter val="42"/>
        <filter val="431"/>
        <filter val="434"/>
        <filter val="44"/>
        <filter val="440"/>
        <filter val="447"/>
        <filter val="448"/>
        <filter val="449"/>
        <filter val="45"/>
        <filter val="450"/>
        <filter val="467"/>
        <filter val="47"/>
        <filter val="470"/>
        <filter val="471"/>
        <filter val="475"/>
        <filter val="476"/>
        <filter val="48"/>
        <filter val="480"/>
        <filter val="49"/>
        <filter val="494"/>
        <filter val="496"/>
        <filter val="499"/>
        <filter val="5"/>
        <filter val="5,206"/>
        <filter val="5,278"/>
        <filter val="5,340"/>
        <filter val="5,419"/>
        <filter val="5,710"/>
        <filter val="5,889"/>
        <filter val="500"/>
        <filter val="502"/>
        <filter val="506"/>
        <filter val="515"/>
        <filter val="52"/>
        <filter val="522"/>
        <filter val="53"/>
        <filter val="537"/>
        <filter val="54"/>
        <filter val="547"/>
        <filter val="548"/>
        <filter val="549"/>
        <filter val="562"/>
        <filter val="569"/>
        <filter val="57"/>
        <filter val="57,247"/>
        <filter val="572"/>
        <filter val="574"/>
        <filter val="58"/>
        <filter val="586"/>
        <filter val="59"/>
        <filter val="593"/>
        <filter val="6"/>
        <filter val="6,228"/>
        <filter val="6,250"/>
        <filter val="6,285"/>
        <filter val="6,422"/>
        <filter val="6,909"/>
        <filter val="6,973"/>
        <filter val="60"/>
        <filter val="600"/>
        <filter val="612"/>
        <filter val="614"/>
        <filter val="644"/>
        <filter val="65"/>
        <filter val="66"/>
        <filter val="661"/>
        <filter val="667"/>
        <filter val="670"/>
        <filter val="673"/>
        <filter val="69,424"/>
        <filter val="690"/>
        <filter val="695"/>
        <filter val="7"/>
        <filter val="7,094"/>
        <filter val="7,174"/>
        <filter val="7,251"/>
        <filter val="7,308"/>
        <filter val="7,354"/>
        <filter val="7,600"/>
        <filter val="7,863"/>
        <filter val="7,906"/>
        <filter val="702"/>
        <filter val="710"/>
        <filter val="711"/>
        <filter val="75"/>
        <filter val="751"/>
        <filter val="77"/>
        <filter val="770"/>
        <filter val="78"/>
        <filter val="79"/>
        <filter val="8"/>
        <filter val="8,410"/>
        <filter val="8,531"/>
        <filter val="8,757"/>
        <filter val="8,916"/>
        <filter val="803"/>
        <filter val="822"/>
        <filter val="825"/>
        <filter val="83,429"/>
        <filter val="843"/>
        <filter val="849"/>
        <filter val="85"/>
        <filter val="852"/>
        <filter val="860"/>
        <filter val="865"/>
        <filter val="88,546"/>
        <filter val="886"/>
        <filter val="9"/>
        <filter val="9,136"/>
        <filter val="9,140"/>
        <filter val="9,509"/>
        <filter val="9,705"/>
        <filter val="9,708"/>
        <filter val="910"/>
        <filter val="916"/>
        <filter val="93"/>
        <filter val="94"/>
        <filter val="96"/>
        <filter val="964"/>
        <filter val="966"/>
        <filter val="97"/>
        <filter val="98"/>
        <filter val="99"/>
      </filters>
    </filterColumn>
  </autoFilter>
  <mergeCells count="12">
    <mergeCell ref="C1:J1"/>
    <mergeCell ref="C2:J2"/>
    <mergeCell ref="C3:J3"/>
    <mergeCell ref="F4:G4"/>
    <mergeCell ref="A4:A5"/>
    <mergeCell ref="B4:B5"/>
    <mergeCell ref="C4:C5"/>
    <mergeCell ref="D4:D5"/>
    <mergeCell ref="E4:E5"/>
    <mergeCell ref="H4:H5"/>
    <mergeCell ref="I4:I5"/>
    <mergeCell ref="J4:J5"/>
  </mergeCells>
  <phoneticPr fontId="72" type="noConversion"/>
  <printOptions horizontalCentered="1"/>
  <pageMargins left="0" right="0" top="0.86614173228346458" bottom="0.78740157480314965" header="0.11811023622047245" footer="0.31496062992125984"/>
  <pageSetup paperSize="9" firstPageNumber="25" fitToHeight="10" orientation="portrait" blackAndWhite="1" useFirstPageNumber="1" r:id="rId1"/>
  <headerFooter differentOddEven="1" alignWithMargins="0">
    <oddFooter>&amp;R- &amp;P -</oddFooter>
    <evenFooter>&amp;L- &amp;P -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1"/>
  <dimension ref="A1:J83"/>
  <sheetViews>
    <sheetView zoomScale="85" zoomScaleNormal="85" workbookViewId="0">
      <selection activeCell="K20" sqref="K20"/>
    </sheetView>
  </sheetViews>
  <sheetFormatPr defaultColWidth="21.5" defaultRowHeight="21.95" customHeight="1"/>
  <cols>
    <col min="1" max="1" width="43.375" style="142" customWidth="1"/>
    <col min="2" max="2" width="20.875" style="143" customWidth="1"/>
    <col min="3" max="4" width="20.875" style="142" customWidth="1"/>
    <col min="5" max="5" width="21.5" style="142" hidden="1" customWidth="1"/>
    <col min="6" max="7" width="21.5" style="142"/>
    <col min="8" max="10" width="21.5" style="142" hidden="1" customWidth="1"/>
    <col min="11" max="16384" width="21.5" style="142"/>
  </cols>
  <sheetData>
    <row r="1" spans="1:5" ht="21.95" customHeight="1">
      <c r="A1" s="317" t="s">
        <v>1317</v>
      </c>
      <c r="B1" s="317"/>
      <c r="C1" s="317"/>
      <c r="D1" s="317"/>
    </row>
    <row r="2" spans="1:5" ht="23.1" customHeight="1">
      <c r="A2" s="320" t="s">
        <v>1318</v>
      </c>
      <c r="B2" s="320"/>
      <c r="C2" s="320"/>
      <c r="D2" s="320"/>
    </row>
    <row r="3" spans="1:5" s="140" customFormat="1" ht="18.95" customHeight="1">
      <c r="A3" s="144" t="s">
        <v>1319</v>
      </c>
      <c r="B3" s="145"/>
      <c r="C3" s="322" t="s">
        <v>2</v>
      </c>
      <c r="D3" s="322"/>
    </row>
    <row r="4" spans="1:5" s="141" customFormat="1" ht="27.75" customHeight="1">
      <c r="A4" s="146" t="s">
        <v>248</v>
      </c>
      <c r="B4" s="147" t="s">
        <v>4</v>
      </c>
      <c r="C4" s="148" t="s">
        <v>6</v>
      </c>
      <c r="D4" s="149" t="s">
        <v>8</v>
      </c>
    </row>
    <row r="5" spans="1:5" s="140" customFormat="1" ht="21.75" customHeight="1">
      <c r="A5" s="150" t="s">
        <v>148</v>
      </c>
      <c r="B5" s="151">
        <f>B6+B11+B21+B23+B26+B30</f>
        <v>330234</v>
      </c>
      <c r="C5" s="151">
        <f>C6+C11+C21+C23+C26+C30</f>
        <v>387625</v>
      </c>
      <c r="D5" s="152">
        <f t="shared" ref="D5:D31" si="0">IFERROR(C5/B5,"")*100</f>
        <v>117.37888890907701</v>
      </c>
      <c r="E5" s="153">
        <f>B5+C5</f>
        <v>717859</v>
      </c>
    </row>
    <row r="6" spans="1:5" s="140" customFormat="1" ht="15" customHeight="1">
      <c r="A6" s="154" t="s">
        <v>1320</v>
      </c>
      <c r="B6" s="155">
        <v>85195</v>
      </c>
      <c r="C6" s="155">
        <v>68625</v>
      </c>
      <c r="D6" s="156">
        <f t="shared" si="0"/>
        <v>80.550501790011197</v>
      </c>
      <c r="E6" s="153">
        <f>B6+C6</f>
        <v>153820</v>
      </c>
    </row>
    <row r="7" spans="1:5" s="140" customFormat="1" ht="15" customHeight="1">
      <c r="A7" s="157" t="s">
        <v>1321</v>
      </c>
      <c r="B7" s="155">
        <v>37096</v>
      </c>
      <c r="C7" s="155">
        <v>39804</v>
      </c>
      <c r="D7" s="156">
        <f t="shared" si="0"/>
        <v>107.299978434333</v>
      </c>
      <c r="E7" s="153">
        <f t="shared" ref="E7:E34" si="1">B7+C7</f>
        <v>76900</v>
      </c>
    </row>
    <row r="8" spans="1:5" s="140" customFormat="1" ht="15" customHeight="1">
      <c r="A8" s="157" t="s">
        <v>1322</v>
      </c>
      <c r="B8" s="155">
        <v>17712</v>
      </c>
      <c r="C8" s="155">
        <v>19937</v>
      </c>
      <c r="D8" s="156">
        <f t="shared" si="0"/>
        <v>112.562104787715</v>
      </c>
      <c r="E8" s="153">
        <f t="shared" si="1"/>
        <v>37649</v>
      </c>
    </row>
    <row r="9" spans="1:5" s="140" customFormat="1" ht="15" customHeight="1">
      <c r="A9" s="157" t="s">
        <v>1211</v>
      </c>
      <c r="B9" s="155">
        <v>5117</v>
      </c>
      <c r="C9" s="155">
        <v>5079</v>
      </c>
      <c r="D9" s="156">
        <f t="shared" si="0"/>
        <v>99.257377369552501</v>
      </c>
      <c r="E9" s="153">
        <f t="shared" si="1"/>
        <v>10196</v>
      </c>
    </row>
    <row r="10" spans="1:5" s="140" customFormat="1" ht="15" customHeight="1">
      <c r="A10" s="157" t="s">
        <v>1323</v>
      </c>
      <c r="B10" s="155">
        <v>25270</v>
      </c>
      <c r="C10" s="155">
        <v>3805</v>
      </c>
      <c r="D10" s="156">
        <f t="shared" si="0"/>
        <v>15.057380292837401</v>
      </c>
      <c r="E10" s="153">
        <f t="shared" si="1"/>
        <v>29075</v>
      </c>
    </row>
    <row r="11" spans="1:5" s="140" customFormat="1" ht="15" customHeight="1">
      <c r="A11" s="154" t="s">
        <v>1324</v>
      </c>
      <c r="B11" s="155">
        <v>24275</v>
      </c>
      <c r="C11" s="155">
        <v>29501</v>
      </c>
      <c r="D11" s="156">
        <f t="shared" si="0"/>
        <v>121.528321318229</v>
      </c>
      <c r="E11" s="153">
        <f t="shared" si="1"/>
        <v>53776</v>
      </c>
    </row>
    <row r="12" spans="1:5" s="140" customFormat="1" ht="15" customHeight="1">
      <c r="A12" s="157" t="s">
        <v>1325</v>
      </c>
      <c r="B12" s="155">
        <v>19594</v>
      </c>
      <c r="C12" s="155">
        <v>9971</v>
      </c>
      <c r="D12" s="156">
        <f t="shared" si="0"/>
        <v>50.888026947024599</v>
      </c>
      <c r="E12" s="153">
        <f t="shared" si="1"/>
        <v>29565</v>
      </c>
    </row>
    <row r="13" spans="1:5" s="140" customFormat="1" ht="15" customHeight="1">
      <c r="A13" s="157" t="s">
        <v>1326</v>
      </c>
      <c r="B13" s="155">
        <v>699</v>
      </c>
      <c r="C13" s="155">
        <v>74</v>
      </c>
      <c r="D13" s="156">
        <f t="shared" si="0"/>
        <v>10.5865522174535</v>
      </c>
      <c r="E13" s="153">
        <f t="shared" si="1"/>
        <v>773</v>
      </c>
    </row>
    <row r="14" spans="1:5" s="140" customFormat="1" ht="15" customHeight="1">
      <c r="A14" s="157" t="s">
        <v>1327</v>
      </c>
      <c r="B14" s="155">
        <v>708</v>
      </c>
      <c r="C14" s="155">
        <v>1019</v>
      </c>
      <c r="D14" s="156">
        <f t="shared" si="0"/>
        <v>143.926553672316</v>
      </c>
      <c r="E14" s="153">
        <f t="shared" si="1"/>
        <v>1727</v>
      </c>
    </row>
    <row r="15" spans="1:5" s="140" customFormat="1" ht="15" customHeight="1">
      <c r="A15" s="157" t="s">
        <v>1328</v>
      </c>
      <c r="B15" s="155">
        <v>30</v>
      </c>
      <c r="C15" s="155">
        <v>363</v>
      </c>
      <c r="D15" s="156">
        <f t="shared" si="0"/>
        <v>1210</v>
      </c>
      <c r="E15" s="153">
        <f t="shared" si="1"/>
        <v>393</v>
      </c>
    </row>
    <row r="16" spans="1:5" s="140" customFormat="1" ht="15" customHeight="1">
      <c r="A16" s="157" t="s">
        <v>1329</v>
      </c>
      <c r="B16" s="155">
        <v>169</v>
      </c>
      <c r="C16" s="155">
        <v>3375</v>
      </c>
      <c r="D16" s="156">
        <f t="shared" si="0"/>
        <v>1997.0414201183401</v>
      </c>
      <c r="E16" s="153">
        <f t="shared" si="1"/>
        <v>3544</v>
      </c>
    </row>
    <row r="17" spans="1:5" s="140" customFormat="1" ht="15" customHeight="1">
      <c r="A17" s="157" t="s">
        <v>1330</v>
      </c>
      <c r="B17" s="155">
        <v>585</v>
      </c>
      <c r="C17" s="155">
        <v>426</v>
      </c>
      <c r="D17" s="156">
        <f t="shared" si="0"/>
        <v>72.820512820512803</v>
      </c>
      <c r="E17" s="153">
        <f t="shared" si="1"/>
        <v>1011</v>
      </c>
    </row>
    <row r="18" spans="1:5" s="140" customFormat="1" ht="15" customHeight="1">
      <c r="A18" s="157" t="s">
        <v>1331</v>
      </c>
      <c r="B18" s="155">
        <v>1625</v>
      </c>
      <c r="C18" s="155">
        <v>1158</v>
      </c>
      <c r="D18" s="156">
        <f t="shared" si="0"/>
        <v>71.261538461538507</v>
      </c>
      <c r="E18" s="153">
        <f t="shared" si="1"/>
        <v>2783</v>
      </c>
    </row>
    <row r="19" spans="1:5" s="140" customFormat="1" ht="15" customHeight="1">
      <c r="A19" s="157" t="s">
        <v>1332</v>
      </c>
      <c r="B19" s="155">
        <v>327</v>
      </c>
      <c r="C19" s="155">
        <v>96</v>
      </c>
      <c r="D19" s="156">
        <f t="shared" si="0"/>
        <v>29.357798165137599</v>
      </c>
      <c r="E19" s="153">
        <f t="shared" si="1"/>
        <v>423</v>
      </c>
    </row>
    <row r="20" spans="1:5" s="140" customFormat="1" ht="15" customHeight="1">
      <c r="A20" s="157" t="s">
        <v>1333</v>
      </c>
      <c r="B20" s="155">
        <v>539</v>
      </c>
      <c r="C20" s="155">
        <v>13019</v>
      </c>
      <c r="D20" s="156">
        <f t="shared" si="0"/>
        <v>2415.39888682746</v>
      </c>
      <c r="E20" s="153">
        <f t="shared" si="1"/>
        <v>13558</v>
      </c>
    </row>
    <row r="21" spans="1:5" s="140" customFormat="1" ht="15" customHeight="1">
      <c r="A21" s="154" t="s">
        <v>1334</v>
      </c>
      <c r="B21" s="155">
        <v>20</v>
      </c>
      <c r="C21" s="155">
        <v>18</v>
      </c>
      <c r="D21" s="156">
        <f t="shared" si="0"/>
        <v>90</v>
      </c>
      <c r="E21" s="153">
        <f t="shared" si="1"/>
        <v>38</v>
      </c>
    </row>
    <row r="22" spans="1:5" s="140" customFormat="1" ht="15" customHeight="1">
      <c r="A22" s="157" t="s">
        <v>1335</v>
      </c>
      <c r="B22" s="155">
        <v>20</v>
      </c>
      <c r="C22" s="155">
        <v>18</v>
      </c>
      <c r="D22" s="156">
        <f t="shared" si="0"/>
        <v>90</v>
      </c>
      <c r="E22" s="153">
        <f t="shared" si="1"/>
        <v>38</v>
      </c>
    </row>
    <row r="23" spans="1:5" s="140" customFormat="1" ht="15" customHeight="1">
      <c r="A23" s="154" t="s">
        <v>1336</v>
      </c>
      <c r="B23" s="155">
        <v>198239</v>
      </c>
      <c r="C23" s="155">
        <v>193816</v>
      </c>
      <c r="D23" s="156">
        <f t="shared" si="0"/>
        <v>97.768854766216506</v>
      </c>
      <c r="E23" s="153">
        <f t="shared" si="1"/>
        <v>392055</v>
      </c>
    </row>
    <row r="24" spans="1:5" s="140" customFormat="1" ht="15" customHeight="1">
      <c r="A24" s="157" t="s">
        <v>1337</v>
      </c>
      <c r="B24" s="155">
        <v>178001</v>
      </c>
      <c r="C24" s="155">
        <v>152589</v>
      </c>
      <c r="D24" s="156">
        <f t="shared" si="0"/>
        <v>85.723675709687001</v>
      </c>
      <c r="E24" s="153">
        <f t="shared" si="1"/>
        <v>330590</v>
      </c>
    </row>
    <row r="25" spans="1:5" s="140" customFormat="1" ht="15" customHeight="1">
      <c r="A25" s="157" t="s">
        <v>1338</v>
      </c>
      <c r="B25" s="155">
        <v>20239</v>
      </c>
      <c r="C25" s="155">
        <v>41227</v>
      </c>
      <c r="D25" s="156">
        <f t="shared" si="0"/>
        <v>203.70077573002601</v>
      </c>
      <c r="E25" s="153">
        <f t="shared" si="1"/>
        <v>61466</v>
      </c>
    </row>
    <row r="26" spans="1:5" s="140" customFormat="1" ht="15" customHeight="1">
      <c r="A26" s="154" t="s">
        <v>1339</v>
      </c>
      <c r="B26" s="155">
        <v>14730</v>
      </c>
      <c r="C26" s="155">
        <v>95665</v>
      </c>
      <c r="D26" s="156">
        <f t="shared" si="0"/>
        <v>649.45689069925299</v>
      </c>
      <c r="E26" s="153">
        <f t="shared" si="1"/>
        <v>110395</v>
      </c>
    </row>
    <row r="27" spans="1:5" s="140" customFormat="1" ht="15" customHeight="1">
      <c r="A27" s="157" t="s">
        <v>1340</v>
      </c>
      <c r="B27" s="155">
        <v>3448</v>
      </c>
      <c r="C27" s="155">
        <v>41334</v>
      </c>
      <c r="D27" s="156">
        <f t="shared" si="0"/>
        <v>1198.7819025522001</v>
      </c>
      <c r="E27" s="153">
        <f t="shared" si="1"/>
        <v>44782</v>
      </c>
    </row>
    <row r="28" spans="1:5" s="140" customFormat="1" ht="15" customHeight="1">
      <c r="A28" s="157" t="s">
        <v>1341</v>
      </c>
      <c r="B28" s="155">
        <v>9437</v>
      </c>
      <c r="C28" s="155">
        <v>4934</v>
      </c>
      <c r="D28" s="156">
        <f t="shared" si="0"/>
        <v>52.283564692169101</v>
      </c>
      <c r="E28" s="153">
        <f t="shared" si="1"/>
        <v>14371</v>
      </c>
    </row>
    <row r="29" spans="1:5" s="140" customFormat="1" ht="15" customHeight="1">
      <c r="A29" s="157" t="s">
        <v>1342</v>
      </c>
      <c r="B29" s="155">
        <v>1845</v>
      </c>
      <c r="C29" s="155">
        <v>49397</v>
      </c>
      <c r="D29" s="156">
        <f t="shared" si="0"/>
        <v>2677.3441734417302</v>
      </c>
      <c r="E29" s="153">
        <f t="shared" si="1"/>
        <v>51242</v>
      </c>
    </row>
    <row r="30" spans="1:5" s="140" customFormat="1" ht="15" customHeight="1">
      <c r="A30" s="154" t="s">
        <v>1343</v>
      </c>
      <c r="B30" s="155">
        <v>7775</v>
      </c>
      <c r="C30" s="155">
        <v>0</v>
      </c>
      <c r="D30" s="156">
        <f t="shared" si="0"/>
        <v>0</v>
      </c>
      <c r="E30" s="153">
        <f t="shared" si="1"/>
        <v>7775</v>
      </c>
    </row>
    <row r="31" spans="1:5" s="140" customFormat="1" ht="15" customHeight="1">
      <c r="A31" s="157" t="s">
        <v>1344</v>
      </c>
      <c r="B31" s="155">
        <v>7775</v>
      </c>
      <c r="C31" s="155">
        <v>0</v>
      </c>
      <c r="D31" s="156">
        <f t="shared" si="0"/>
        <v>0</v>
      </c>
      <c r="E31" s="153">
        <f t="shared" si="1"/>
        <v>7775</v>
      </c>
    </row>
    <row r="32" spans="1:5" s="140" customFormat="1" ht="12.75" hidden="1" customHeight="1">
      <c r="A32" s="158" t="s">
        <v>1345</v>
      </c>
      <c r="B32" s="159"/>
      <c r="C32" s="159"/>
      <c r="D32" s="160" t="e">
        <f t="shared" ref="D32:D34" si="2">C32/B32</f>
        <v>#DIV/0!</v>
      </c>
      <c r="E32" s="153">
        <f t="shared" si="1"/>
        <v>0</v>
      </c>
    </row>
    <row r="33" spans="1:5" s="140" customFormat="1" ht="12.75" hidden="1" customHeight="1">
      <c r="A33" s="158" t="s">
        <v>1346</v>
      </c>
      <c r="B33" s="159"/>
      <c r="C33" s="159"/>
      <c r="D33" s="160" t="e">
        <f t="shared" si="2"/>
        <v>#DIV/0!</v>
      </c>
      <c r="E33" s="153">
        <f t="shared" si="1"/>
        <v>0</v>
      </c>
    </row>
    <row r="34" spans="1:5" s="140" customFormat="1" ht="12.75" hidden="1" customHeight="1">
      <c r="A34" s="158" t="s">
        <v>1347</v>
      </c>
      <c r="B34" s="159"/>
      <c r="C34" s="159"/>
      <c r="D34" s="160" t="e">
        <f t="shared" si="2"/>
        <v>#DIV/0!</v>
      </c>
      <c r="E34" s="153">
        <f t="shared" si="1"/>
        <v>0</v>
      </c>
    </row>
    <row r="35" spans="1:5" ht="15" customHeight="1">
      <c r="B35" s="142"/>
    </row>
    <row r="36" spans="1:5" ht="15" customHeight="1">
      <c r="B36" s="142"/>
    </row>
    <row r="37" spans="1:5" ht="15" customHeight="1">
      <c r="B37" s="142"/>
    </row>
    <row r="38" spans="1:5" ht="15" customHeight="1">
      <c r="B38" s="142"/>
    </row>
    <row r="39" spans="1:5" ht="15" customHeight="1">
      <c r="B39" s="142"/>
    </row>
    <row r="40" spans="1:5" ht="15" customHeight="1">
      <c r="B40" s="142"/>
    </row>
    <row r="41" spans="1:5" ht="15" customHeight="1">
      <c r="B41" s="142"/>
    </row>
    <row r="42" spans="1:5" ht="15" customHeight="1">
      <c r="B42" s="142"/>
    </row>
    <row r="43" spans="1:5" ht="15" customHeight="1">
      <c r="B43" s="142"/>
    </row>
    <row r="44" spans="1:5" ht="15" customHeight="1">
      <c r="B44" s="142"/>
    </row>
    <row r="45" spans="1:5" ht="15" customHeight="1">
      <c r="B45" s="142"/>
    </row>
    <row r="46" spans="1:5" ht="15" customHeight="1">
      <c r="B46" s="142"/>
    </row>
    <row r="47" spans="1:5" ht="15" customHeight="1">
      <c r="B47" s="142"/>
    </row>
    <row r="48" spans="1:5" ht="15" customHeight="1">
      <c r="B48" s="142"/>
    </row>
    <row r="49" spans="2:2" ht="15" customHeight="1">
      <c r="B49" s="142"/>
    </row>
    <row r="50" spans="2:2" ht="15" customHeight="1">
      <c r="B50" s="142"/>
    </row>
    <row r="51" spans="2:2" ht="15" customHeight="1">
      <c r="B51" s="142"/>
    </row>
    <row r="52" spans="2:2" ht="15" customHeight="1">
      <c r="B52" s="142"/>
    </row>
    <row r="53" spans="2:2" ht="15" customHeight="1">
      <c r="B53" s="142"/>
    </row>
    <row r="54" spans="2:2" ht="15" customHeight="1">
      <c r="B54" s="142"/>
    </row>
    <row r="55" spans="2:2" ht="15" customHeight="1">
      <c r="B55" s="142"/>
    </row>
    <row r="56" spans="2:2" ht="15" customHeight="1">
      <c r="B56" s="142"/>
    </row>
    <row r="57" spans="2:2" ht="15" customHeight="1">
      <c r="B57" s="142"/>
    </row>
    <row r="58" spans="2:2" ht="15" customHeight="1">
      <c r="B58" s="142"/>
    </row>
    <row r="59" spans="2:2" ht="15" customHeight="1">
      <c r="B59" s="142"/>
    </row>
    <row r="60" spans="2:2" ht="15" customHeight="1">
      <c r="B60" s="142"/>
    </row>
    <row r="61" spans="2:2" ht="15" customHeight="1">
      <c r="B61" s="142"/>
    </row>
    <row r="62" spans="2:2" ht="15" customHeight="1">
      <c r="B62" s="142"/>
    </row>
    <row r="63" spans="2:2" ht="15" customHeight="1">
      <c r="B63" s="142"/>
    </row>
    <row r="64" spans="2:2" ht="15" customHeight="1">
      <c r="B64" s="142"/>
    </row>
    <row r="65" spans="2:2" ht="15" customHeight="1">
      <c r="B65" s="142"/>
    </row>
    <row r="66" spans="2:2" ht="15" customHeight="1">
      <c r="B66" s="142"/>
    </row>
    <row r="67" spans="2:2" ht="15" customHeight="1">
      <c r="B67" s="142"/>
    </row>
    <row r="68" spans="2:2" ht="15" customHeight="1">
      <c r="B68" s="142"/>
    </row>
    <row r="69" spans="2:2" ht="15" customHeight="1">
      <c r="B69" s="142"/>
    </row>
    <row r="70" spans="2:2" ht="15" customHeight="1">
      <c r="B70" s="142"/>
    </row>
    <row r="71" spans="2:2" ht="15" customHeight="1">
      <c r="B71" s="142"/>
    </row>
    <row r="72" spans="2:2" ht="15" customHeight="1">
      <c r="B72" s="142"/>
    </row>
    <row r="73" spans="2:2" ht="15" customHeight="1">
      <c r="B73" s="142"/>
    </row>
    <row r="74" spans="2:2" ht="15" customHeight="1">
      <c r="B74" s="142"/>
    </row>
    <row r="75" spans="2:2" ht="15" customHeight="1">
      <c r="B75" s="142"/>
    </row>
    <row r="76" spans="2:2" ht="15" customHeight="1">
      <c r="B76" s="142"/>
    </row>
    <row r="77" spans="2:2" ht="15" customHeight="1">
      <c r="B77" s="142"/>
    </row>
    <row r="78" spans="2:2" ht="15" customHeight="1">
      <c r="B78" s="142"/>
    </row>
    <row r="79" spans="2:2" ht="15" customHeight="1">
      <c r="B79" s="142"/>
    </row>
    <row r="80" spans="2:2" ht="15" customHeight="1">
      <c r="B80" s="142"/>
    </row>
    <row r="81" spans="2:2" ht="15" customHeight="1">
      <c r="B81" s="142"/>
    </row>
    <row r="82" spans="2:2" ht="15" customHeight="1">
      <c r="B82" s="142"/>
    </row>
    <row r="83" spans="2:2" ht="15" customHeight="1">
      <c r="B83" s="142"/>
    </row>
  </sheetData>
  <autoFilter ref="A4:E34">
    <filterColumn colId="4">
      <filters>
        <filter val="1,053"/>
        <filter val="1,134"/>
        <filter val="1,450"/>
        <filter val="1,519"/>
        <filter val="1,538"/>
        <filter val="1,616"/>
        <filter val="1,622"/>
        <filter val="1,723"/>
        <filter val="104,958"/>
        <filter val="14,297"/>
        <filter val="16,621"/>
        <filter val="16,651"/>
        <filter val="19"/>
        <filter val="197"/>
        <filter val="2,705"/>
        <filter val="2,768"/>
        <filter val="200"/>
        <filter val="25,055"/>
        <filter val="3"/>
        <filter val="3,058"/>
        <filter val="3,092"/>
        <filter val="3,335"/>
        <filter val="3,420"/>
        <filter val="3,627"/>
        <filter val="3,784"/>
        <filter val="3,916"/>
        <filter val="301"/>
        <filter val="307"/>
        <filter val="38,445"/>
        <filter val="4,019"/>
        <filter val="4,546"/>
        <filter val="4,838"/>
        <filter val="41,057"/>
        <filter val="421,121"/>
        <filter val="436"/>
        <filter val="48,172"/>
        <filter val="5"/>
        <filter val="5,721"/>
        <filter val="529,885"/>
        <filter val="6,071"/>
        <filter val="6,103"/>
        <filter val="6,369"/>
        <filter val="6,801"/>
        <filter val="6,909"/>
        <filter val="64"/>
        <filter val="675"/>
        <filter val="69,181"/>
        <filter val="7"/>
        <filter val="70,118"/>
        <filter val="79"/>
        <filter val="79,945"/>
        <filter val="8"/>
        <filter val="8,165"/>
        <filter val="9,971"/>
        <filter val="965"/>
      </filters>
    </filterColumn>
  </autoFilter>
  <mergeCells count="3">
    <mergeCell ref="A1:D1"/>
    <mergeCell ref="A2:D2"/>
    <mergeCell ref="C3:D3"/>
  </mergeCells>
  <phoneticPr fontId="72" type="noConversion"/>
  <printOptions horizontalCentered="1"/>
  <pageMargins left="0" right="0" top="0.78740157480314965" bottom="0.55118110236220474" header="0.19685039370078741" footer="0.15748031496062992"/>
  <pageSetup paperSize="9" scale="90" firstPageNumber="31" orientation="portrait" blackAndWhite="1" useFirstPageNumber="1" r:id="rId1"/>
  <headerFooter>
    <oddFooter>&amp;R- &amp;P -</oddFooter>
    <evenFooter>&amp;L－ &amp;P －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workbookViewId="0">
      <selection activeCell="C10" sqref="C10"/>
    </sheetView>
  </sheetViews>
  <sheetFormatPr defaultColWidth="9" defaultRowHeight="12.75"/>
  <cols>
    <col min="1" max="1" width="35.375" style="133" customWidth="1"/>
    <col min="2" max="3" width="10.75" style="134" customWidth="1"/>
    <col min="4" max="7" width="10.75" style="133" customWidth="1"/>
    <col min="8" max="10" width="9" style="133" hidden="1" customWidth="1"/>
    <col min="11" max="16384" width="9" style="133"/>
  </cols>
  <sheetData>
    <row r="1" spans="1:7" ht="36.950000000000003" customHeight="1">
      <c r="A1" s="335" t="s">
        <v>1348</v>
      </c>
      <c r="B1" s="335"/>
      <c r="C1" s="335"/>
    </row>
    <row r="2" spans="1:7" ht="29.25" customHeight="1">
      <c r="A2" s="336" t="s">
        <v>1349</v>
      </c>
      <c r="B2" s="336"/>
      <c r="C2" s="336"/>
      <c r="D2" s="336"/>
      <c r="E2" s="336"/>
      <c r="F2" s="336"/>
      <c r="G2" s="336"/>
    </row>
    <row r="3" spans="1:7" ht="21" customHeight="1">
      <c r="A3" s="337" t="s">
        <v>2</v>
      </c>
      <c r="B3" s="337"/>
      <c r="C3" s="337"/>
      <c r="D3" s="337"/>
      <c r="E3" s="337"/>
      <c r="F3" s="337"/>
      <c r="G3" s="337"/>
    </row>
    <row r="4" spans="1:7" s="131" customFormat="1" ht="23.25" customHeight="1">
      <c r="A4" s="341" t="s">
        <v>1350</v>
      </c>
      <c r="B4" s="338" t="s">
        <v>148</v>
      </c>
      <c r="C4" s="339"/>
      <c r="D4" s="340" t="s">
        <v>1351</v>
      </c>
      <c r="E4" s="340"/>
      <c r="F4" s="340" t="s">
        <v>1352</v>
      </c>
      <c r="G4" s="340"/>
    </row>
    <row r="5" spans="1:7" s="132" customFormat="1" ht="23.25" customHeight="1">
      <c r="A5" s="341"/>
      <c r="B5" s="135" t="s">
        <v>4</v>
      </c>
      <c r="C5" s="135" t="s">
        <v>1353</v>
      </c>
      <c r="D5" s="135" t="s">
        <v>4</v>
      </c>
      <c r="E5" s="135" t="s">
        <v>1353</v>
      </c>
      <c r="F5" s="135" t="s">
        <v>4</v>
      </c>
      <c r="G5" s="135" t="s">
        <v>1353</v>
      </c>
    </row>
    <row r="6" spans="1:7" s="132" customFormat="1" ht="21.75" customHeight="1">
      <c r="A6" s="136" t="s">
        <v>1354</v>
      </c>
      <c r="B6" s="137"/>
      <c r="C6" s="137">
        <v>475590</v>
      </c>
      <c r="D6" s="137"/>
      <c r="E6" s="137">
        <v>395490</v>
      </c>
      <c r="F6" s="137"/>
      <c r="G6" s="137">
        <v>80100</v>
      </c>
    </row>
    <row r="7" spans="1:7" s="132" customFormat="1" ht="21.75" customHeight="1">
      <c r="A7" s="136" t="s">
        <v>1355</v>
      </c>
      <c r="B7" s="137">
        <v>938000</v>
      </c>
      <c r="C7" s="137">
        <v>614149</v>
      </c>
      <c r="D7" s="137">
        <v>618000</v>
      </c>
      <c r="E7" s="132">
        <v>435049</v>
      </c>
      <c r="F7" s="137">
        <v>320000</v>
      </c>
      <c r="G7" s="138">
        <v>179100</v>
      </c>
    </row>
    <row r="8" spans="1:7" s="132" customFormat="1" ht="21.75" customHeight="1">
      <c r="A8" s="136" t="s">
        <v>1356</v>
      </c>
      <c r="B8" s="137"/>
      <c r="C8" s="137">
        <v>150142</v>
      </c>
      <c r="D8" s="137"/>
      <c r="E8" s="137">
        <v>51142</v>
      </c>
      <c r="F8" s="137"/>
      <c r="G8" s="138">
        <v>99000</v>
      </c>
    </row>
    <row r="9" spans="1:7" s="132" customFormat="1" ht="21.75" customHeight="1">
      <c r="A9" s="136" t="s">
        <v>1357</v>
      </c>
      <c r="B9" s="137">
        <v>10400</v>
      </c>
      <c r="C9" s="137">
        <v>11583</v>
      </c>
      <c r="D9" s="137">
        <v>10400</v>
      </c>
      <c r="E9" s="137">
        <v>11583</v>
      </c>
      <c r="F9" s="137"/>
      <c r="G9" s="138"/>
    </row>
    <row r="10" spans="1:7" s="132" customFormat="1" ht="21.75" customHeight="1">
      <c r="A10" s="136" t="s">
        <v>1358</v>
      </c>
      <c r="B10" s="137"/>
      <c r="C10" s="137">
        <v>614149</v>
      </c>
      <c r="D10" s="137"/>
      <c r="E10" s="137">
        <v>435049</v>
      </c>
      <c r="F10" s="137"/>
      <c r="G10" s="138">
        <v>179100</v>
      </c>
    </row>
    <row r="11" spans="1:7" s="132" customFormat="1" ht="21.75" customHeight="1">
      <c r="A11" s="136" t="s">
        <v>1359</v>
      </c>
      <c r="B11" s="137"/>
      <c r="C11" s="137"/>
      <c r="D11" s="137"/>
      <c r="E11" s="137">
        <v>424100</v>
      </c>
      <c r="F11" s="137"/>
      <c r="G11" s="138">
        <v>179100</v>
      </c>
    </row>
    <row r="12" spans="1:7" ht="21.75" customHeight="1">
      <c r="A12" s="136" t="s">
        <v>1360</v>
      </c>
      <c r="B12" s="137"/>
      <c r="C12" s="137"/>
      <c r="D12" s="137"/>
      <c r="E12" s="137">
        <v>10949</v>
      </c>
      <c r="F12" s="137"/>
      <c r="G12" s="139"/>
    </row>
    <row r="13" spans="1:7" ht="21.75" customHeight="1">
      <c r="A13" s="136" t="s">
        <v>1361</v>
      </c>
      <c r="B13" s="137"/>
      <c r="C13" s="137"/>
      <c r="D13" s="137">
        <v>435000</v>
      </c>
      <c r="E13" s="137"/>
      <c r="F13" s="137"/>
      <c r="G13" s="139"/>
    </row>
  </sheetData>
  <mergeCells count="7">
    <mergeCell ref="A1:C1"/>
    <mergeCell ref="A2:G2"/>
    <mergeCell ref="A3:G3"/>
    <mergeCell ref="B4:C4"/>
    <mergeCell ref="D4:E4"/>
    <mergeCell ref="F4:G4"/>
    <mergeCell ref="A4:A5"/>
  </mergeCells>
  <phoneticPr fontId="72" type="noConversion"/>
  <printOptions horizontalCentered="1"/>
  <pageMargins left="0.39370078740157483" right="0.39370078740157483" top="0.78740157480314965" bottom="0.39370078740157483" header="0.19685039370078741" footer="0.15748031496062992"/>
  <pageSetup paperSize="9" scale="97" firstPageNumber="32" orientation="portrait" blackAndWhite="1" useFirstPageNumber="1" r:id="rId1"/>
  <headerFooter>
    <oddFooter>&amp;L- &amp;P -</oddFooter>
    <evenFooter>&amp;L－ &amp;P －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12</vt:i4>
      </vt:variant>
    </vt:vector>
  </HeadingPairs>
  <TitlesOfParts>
    <vt:vector size="25" baseType="lpstr">
      <vt:lpstr>2-一般公共预算收入决算表</vt:lpstr>
      <vt:lpstr>3-一般公共预算支出决算表</vt:lpstr>
      <vt:lpstr>4-一般公共预算转移性收入决算表 </vt:lpstr>
      <vt:lpstr>5-一般公共预算转移性支出决算表</vt:lpstr>
      <vt:lpstr>6-对下级转移支付分地区情况表</vt:lpstr>
      <vt:lpstr>7-对下级转移支付分项目</vt:lpstr>
      <vt:lpstr>8-2020公共本级支出功能分类</vt:lpstr>
      <vt:lpstr>9-2020公共本级基本支出经济分类</vt:lpstr>
      <vt:lpstr>10-政府债务余额决算表</vt:lpstr>
      <vt:lpstr>11-2020基金</vt:lpstr>
      <vt:lpstr>12-2020基金转移支付</vt:lpstr>
      <vt:lpstr>13-2020国资</vt:lpstr>
      <vt:lpstr>14-2020社保基金</vt:lpstr>
      <vt:lpstr>'13-2020国资'!Print_Area</vt:lpstr>
      <vt:lpstr>'2-一般公共预算收入决算表'!Print_Area</vt:lpstr>
      <vt:lpstr>'4-一般公共预算转移性收入决算表 '!Print_Area</vt:lpstr>
      <vt:lpstr>'6-对下级转移支付分地区情况表'!Print_Area</vt:lpstr>
      <vt:lpstr>'8-2020公共本级支出功能分类'!Print_Area</vt:lpstr>
      <vt:lpstr>'9-2020公共本级基本支出经济分类'!Print_Area</vt:lpstr>
      <vt:lpstr>'11-2020基金'!Print_Titles</vt:lpstr>
      <vt:lpstr>'4-一般公共预算转移性收入决算表 '!Print_Titles</vt:lpstr>
      <vt:lpstr>'5-一般公共预算转移性支出决算表'!Print_Titles</vt:lpstr>
      <vt:lpstr>'7-对下级转移支付分项目'!Print_Titles</vt:lpstr>
      <vt:lpstr>'8-2020公共本级支出功能分类'!Print_Titles</vt:lpstr>
      <vt:lpstr>'9-2020公共本级基本支出经济分类'!Print_Titles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2021-08-16T07:43:39Z</cp:lastPrinted>
  <dcterms:created xsi:type="dcterms:W3CDTF">2006-09-13T11:21:00Z</dcterms:created>
  <dcterms:modified xsi:type="dcterms:W3CDTF">2021-08-16T07:49:00Z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ICV">
    <vt:lpwstr>6870ED0FAA6B4660AE96C5397B0AB7E3</vt:lpwstr>
  </property>
</Properties>
</file>